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845" windowWidth="14805" windowHeight="6270" activeTab="7"/>
  </bookViews>
  <sheets>
    <sheet name="tbs-new new" sheetId="17" r:id="rId1"/>
    <sheet name="Income St -New" sheetId="20" r:id="rId2"/>
    <sheet name="bs" sheetId="4" r:id="rId3"/>
    <sheet name="note 03-17" sheetId="6" r:id="rId4"/>
    <sheet name="Note 16" sheetId="47" r:id="rId5"/>
    <sheet name="equity" sheetId="15" r:id="rId6"/>
    <sheet name="Note18" sheetId="32" r:id="rId7"/>
    <sheet name="Cost of student" sheetId="43" r:id="rId8"/>
  </sheets>
  <externalReferences>
    <externalReference r:id="rId9"/>
    <externalReference r:id="rId10"/>
  </externalReferences>
  <definedNames>
    <definedName name="_xlnm.Print_Area" localSheetId="2">bs!$E$5:$J$1271</definedName>
    <definedName name="_xlnm.Print_Area" localSheetId="7">'Cost of student'!$A$1:$O$37</definedName>
    <definedName name="_xlnm.Print_Area" localSheetId="5">equity!$B$1:$I$19</definedName>
    <definedName name="_xlnm.Print_Area" localSheetId="1">'Income St -New'!$E$2:$J$141</definedName>
    <definedName name="_xlnm.Print_Area" localSheetId="3">'note 03-17'!$E$252:$J$382</definedName>
    <definedName name="_xlnm.Print_Area" localSheetId="4">'Note 16'!$H$5:$J$193</definedName>
    <definedName name="_xlnm.Print_Area" localSheetId="6">Note18!$E$161:$G$184</definedName>
    <definedName name="_xlnm.Print_Area" localSheetId="0">'tbs-new new'!$E$1:$G$374</definedName>
    <definedName name="_xlnm.Print_Titles" localSheetId="0">'tbs-new new'!$6:$6</definedName>
    <definedName name="PrintArea" localSheetId="2">bs!$E$3:$K$1271</definedName>
    <definedName name="PrintArea" localSheetId="1">'Income St -New'!$E$1:$K$142</definedName>
    <definedName name="PrintArea" localSheetId="3">'note 03-17'!$E$1:$J$383</definedName>
    <definedName name="PrintArea" localSheetId="4">'Note 16'!$E$4:$O$185</definedName>
    <definedName name="PrintArea" localSheetId="6">Note18!$E$1:$H$158</definedName>
    <definedName name="PrintArea" localSheetId="0">'tbs-new new'!$E$1:$G$378</definedName>
    <definedName name="Report" localSheetId="2">bs!$A$3:$K$1271</definedName>
    <definedName name="Report" localSheetId="1">'Income St -New'!$A$1:$K$142</definedName>
    <definedName name="Report" localSheetId="3">'note 03-17'!$A$1:$J$383</definedName>
    <definedName name="Report" localSheetId="4">'Note 16'!$A$4:$O$185</definedName>
    <definedName name="Report" localSheetId="6">Note18!$A$1:$H$158</definedName>
    <definedName name="Report" localSheetId="0">'tbs-new new'!$A$1:$G$378</definedName>
    <definedName name="rptacctgroupend" localSheetId="2">"ZZZZZZZZZZZZ"</definedName>
    <definedName name="rptacctgroupend" localSheetId="1">"ZZZZZZZZZZZZ"</definedName>
    <definedName name="rptacctgroupend" localSheetId="3">"ZZZZZZZZZZZZ"</definedName>
    <definedName name="rptacctgroupend" localSheetId="4">"ZZZZZZZZZZZZ"</definedName>
    <definedName name="rptacctgroupend" localSheetId="6">"ZZZZZZZZZZZZ"</definedName>
    <definedName name="rptacctgroupend" localSheetId="0">"ZZZZZZZZZZZZ"</definedName>
    <definedName name="rptacctgroupselect" localSheetId="2">0</definedName>
    <definedName name="rptacctgroupselect" localSheetId="1">0</definedName>
    <definedName name="rptacctgroupselect" localSheetId="3">0</definedName>
    <definedName name="rptacctgroupselect" localSheetId="4">0</definedName>
    <definedName name="rptacctgroupselect" localSheetId="6">0</definedName>
    <definedName name="rptacctgroupselect" localSheetId="0">0</definedName>
    <definedName name="rptacctgroupstart" localSheetId="2">" "</definedName>
    <definedName name="rptacctgroupstart" localSheetId="1">" "</definedName>
    <definedName name="rptacctgroupstart" localSheetId="3">" "</definedName>
    <definedName name="rptacctgroupstart" localSheetId="4">" "</definedName>
    <definedName name="rptacctgroupstart" localSheetId="6">" "</definedName>
    <definedName name="rptacctgroupstart" localSheetId="0">" "</definedName>
    <definedName name="rptacctidend" localSheetId="2">"ZZZZZZZZZZZZZZZZZZZZZZZZZZZZZZZZZZZZZZZZZZZZZ"</definedName>
    <definedName name="rptacctidend" localSheetId="1">"ZZZZZZZZZZZZZZZZZZZZZZZZZZZZZZZZZZZZZZZZZZZZZ"</definedName>
    <definedName name="rptacctidend" localSheetId="3">"ZZZZZZZZZZZZZZZZZZZZZZZZZZZZZZZZZZZZZZZZZZZZZ"</definedName>
    <definedName name="rptacctidend" localSheetId="4">"ZZZZZZZZZZZZZZZZZZZZZZZZZZZZZZZZZZZZZZZZZZZZZ"</definedName>
    <definedName name="rptacctidend" localSheetId="6">"ZZZZZZZZZZZZZZZZZZZZZZZZZZZZZZZZZZZZZZZZZZZZZ"</definedName>
    <definedName name="rptacctidend" localSheetId="0">"ZZZZZZZZZZZZZZZZZZZZZZZZZZZZZZZZZZZZZZZZZZZZZ"</definedName>
    <definedName name="rptacctidstart" localSheetId="2">"                                             "</definedName>
    <definedName name="rptacctidstart" localSheetId="1">"                                             "</definedName>
    <definedName name="rptacctidstart" localSheetId="3">"                                             "</definedName>
    <definedName name="rptacctidstart" localSheetId="4">"                                             "</definedName>
    <definedName name="rptacctidstart" localSheetId="6">"                                             "</definedName>
    <definedName name="rptacctidstart" localSheetId="0">"                                             "</definedName>
    <definedName name="rptcurr1" localSheetId="2">"     "</definedName>
    <definedName name="rptcurr1" localSheetId="1">"     "</definedName>
    <definedName name="rptcurr1" localSheetId="3">"     "</definedName>
    <definedName name="rptcurr1" localSheetId="4">"     "</definedName>
    <definedName name="rptcurr1" localSheetId="6">"     "</definedName>
    <definedName name="rptcurr1" localSheetId="0">"     "</definedName>
    <definedName name="rptcurr10" localSheetId="2">" "</definedName>
    <definedName name="rptcurr10" localSheetId="1">" "</definedName>
    <definedName name="rptcurr10" localSheetId="3">" "</definedName>
    <definedName name="rptcurr10" localSheetId="4">" "</definedName>
    <definedName name="rptcurr10" localSheetId="6">" "</definedName>
    <definedName name="rptcurr10" localSheetId="0">" "</definedName>
    <definedName name="rptcurr2" localSheetId="2">"    "</definedName>
    <definedName name="rptcurr2" localSheetId="1">"    "</definedName>
    <definedName name="rptcurr2" localSheetId="3">"    "</definedName>
    <definedName name="rptcurr2" localSheetId="4">"    "</definedName>
    <definedName name="rptcurr2" localSheetId="6">"    "</definedName>
    <definedName name="rptcurr2" localSheetId="0">"    "</definedName>
    <definedName name="rptcurr3" localSheetId="2">"       "</definedName>
    <definedName name="rptcurr3" localSheetId="1">"       "</definedName>
    <definedName name="rptcurr3" localSheetId="3">"       "</definedName>
    <definedName name="rptcurr3" localSheetId="4">"       "</definedName>
    <definedName name="rptcurr3" localSheetId="6">"       "</definedName>
    <definedName name="rptcurr3" localSheetId="0">"       "</definedName>
    <definedName name="rptcurr4" localSheetId="2">" "</definedName>
    <definedName name="rptcurr4" localSheetId="1">" "</definedName>
    <definedName name="rptcurr4" localSheetId="3">" "</definedName>
    <definedName name="rptcurr4" localSheetId="4">" "</definedName>
    <definedName name="rptcurr4" localSheetId="6">" "</definedName>
    <definedName name="rptcurr4" localSheetId="0">" "</definedName>
    <definedName name="rptcurr5" localSheetId="2">" "</definedName>
    <definedName name="rptcurr5" localSheetId="1">" "</definedName>
    <definedName name="rptcurr5" localSheetId="3">" "</definedName>
    <definedName name="rptcurr5" localSheetId="4">" "</definedName>
    <definedName name="rptcurr5" localSheetId="6">" "</definedName>
    <definedName name="rptcurr5" localSheetId="0">" "</definedName>
    <definedName name="rptcurr6" localSheetId="2">" "</definedName>
    <definedName name="rptcurr6" localSheetId="1">" "</definedName>
    <definedName name="rptcurr6" localSheetId="3">" "</definedName>
    <definedName name="rptcurr6" localSheetId="4">" "</definedName>
    <definedName name="rptcurr6" localSheetId="6">" "</definedName>
    <definedName name="rptcurr6" localSheetId="0">" "</definedName>
    <definedName name="rptcurr7" localSheetId="2">" "</definedName>
    <definedName name="rptcurr7" localSheetId="1">" "</definedName>
    <definedName name="rptcurr7" localSheetId="3">" "</definedName>
    <definedName name="rptcurr7" localSheetId="4">" "</definedName>
    <definedName name="rptcurr7" localSheetId="6">" "</definedName>
    <definedName name="rptcurr7" localSheetId="0">" "</definedName>
    <definedName name="rptcurr8" localSheetId="2">" "</definedName>
    <definedName name="rptcurr8" localSheetId="1">" "</definedName>
    <definedName name="rptcurr8" localSheetId="3">" "</definedName>
    <definedName name="rptcurr8" localSheetId="4">" "</definedName>
    <definedName name="rptcurr8" localSheetId="6">" "</definedName>
    <definedName name="rptcurr8" localSheetId="0">" "</definedName>
    <definedName name="rptcurr9" localSheetId="2">" "</definedName>
    <definedName name="rptcurr9" localSheetId="1">" "</definedName>
    <definedName name="rptcurr9" localSheetId="3">" "</definedName>
    <definedName name="rptcurr9" localSheetId="4">" "</definedName>
    <definedName name="rptcurr9" localSheetId="6">" "</definedName>
    <definedName name="rptcurr9" localSheetId="0">" "</definedName>
    <definedName name="rptorderby" localSheetId="2">2</definedName>
    <definedName name="rptorderby" localSheetId="1">2</definedName>
    <definedName name="rptorderby" localSheetId="3">2</definedName>
    <definedName name="rptorderby" localSheetId="4">2</definedName>
    <definedName name="rptorderby" localSheetId="6">2</definedName>
    <definedName name="rptorderby" localSheetId="0">2</definedName>
    <definedName name="rptorderbysegid" localSheetId="2">1</definedName>
    <definedName name="rptorderbysegid" localSheetId="1">1</definedName>
    <definedName name="rptorderbysegid" localSheetId="3">1</definedName>
    <definedName name="rptorderbysegid" localSheetId="4">1</definedName>
    <definedName name="rptorderbysegid" localSheetId="6">1</definedName>
    <definedName name="rptorderbysegid" localSheetId="0">1</definedName>
    <definedName name="rptperiod" localSheetId="2">12</definedName>
    <definedName name="rptperiod" localSheetId="1">12</definedName>
    <definedName name="rptperiod" localSheetId="3">12</definedName>
    <definedName name="rptperiod" localSheetId="4">12</definedName>
    <definedName name="rptperiod" localSheetId="6">12</definedName>
    <definedName name="rptperiod" localSheetId="0">12</definedName>
    <definedName name="rptprovtype" localSheetId="2">1</definedName>
    <definedName name="rptprovtype" localSheetId="1">1</definedName>
    <definedName name="rptprovtype" localSheetId="3">1</definedName>
    <definedName name="rptprovtype" localSheetId="4">1</definedName>
    <definedName name="rptprovtype" localSheetId="6">1</definedName>
    <definedName name="rptprovtype" localSheetId="0">1</definedName>
    <definedName name="rptrange1" localSheetId="2">"ACCTGRPCOD &lt;= ""ZZZZZZZZZZZZ"""</definedName>
    <definedName name="rptrange1" localSheetId="1">"ACCTGRPCOD &lt;= ""ZZZZZZZZZZZZ"""</definedName>
    <definedName name="rptrange1" localSheetId="3">"ACCTGRPCOD &lt;= ""ZZZZZZZZZZZZ"""</definedName>
    <definedName name="rptrange1" localSheetId="4">"ACCTGRPCOD &lt;= ""ZZZZZZZZZZZZ"""</definedName>
    <definedName name="rptrange1" localSheetId="6">"ACCTGRPCOD &lt;= ""ZZZZZZZZZZZZ"""</definedName>
    <definedName name="rptrange1" localSheetId="0">"ACCTGRPCOD &lt;= ""ZZZZZZZZZZZZ"""</definedName>
    <definedName name="rptsegend1" localSheetId="2">"ZZZZZ"</definedName>
    <definedName name="rptsegend1" localSheetId="1">"ZZZZZ"</definedName>
    <definedName name="rptsegend1" localSheetId="3">"ZZZZZ"</definedName>
    <definedName name="rptsegend1" localSheetId="4">"ZZZZZ"</definedName>
    <definedName name="rptsegend1" localSheetId="6">"ZZZZZ"</definedName>
    <definedName name="rptsegend1" localSheetId="0">"ZZZZZ"</definedName>
    <definedName name="rptsegend10" localSheetId="2">" "</definedName>
    <definedName name="rptsegend10" localSheetId="1">" "</definedName>
    <definedName name="rptsegend10" localSheetId="3">" "</definedName>
    <definedName name="rptsegend10" localSheetId="4">" "</definedName>
    <definedName name="rptsegend10" localSheetId="6">" "</definedName>
    <definedName name="rptsegend10" localSheetId="0">" "</definedName>
    <definedName name="rptsegend2" localSheetId="2">"ZZZZ"</definedName>
    <definedName name="rptsegend2" localSheetId="1">"ZZZZ"</definedName>
    <definedName name="rptsegend2" localSheetId="3">"ZZZZ"</definedName>
    <definedName name="rptsegend2" localSheetId="4">"ZZZZ"</definedName>
    <definedName name="rptsegend2" localSheetId="6">"ZZZZ"</definedName>
    <definedName name="rptsegend2" localSheetId="0">"ZZZZ"</definedName>
    <definedName name="rptsegend3" localSheetId="2">"ZZZZZZZ"</definedName>
    <definedName name="rptsegend3" localSheetId="1">"ZZZZZZZ"</definedName>
    <definedName name="rptsegend3" localSheetId="3">"ZZZZZZZ"</definedName>
    <definedName name="rptsegend3" localSheetId="4">"ZZZZZZZ"</definedName>
    <definedName name="rptsegend3" localSheetId="6">"ZZZZZZZ"</definedName>
    <definedName name="rptsegend3" localSheetId="0">"ZZZZZZZ"</definedName>
    <definedName name="rptsegend4" localSheetId="2">" "</definedName>
    <definedName name="rptsegend4" localSheetId="1">" "</definedName>
    <definedName name="rptsegend4" localSheetId="3">" "</definedName>
    <definedName name="rptsegend4" localSheetId="4">" "</definedName>
    <definedName name="rptsegend4" localSheetId="6">" "</definedName>
    <definedName name="rptsegend4" localSheetId="0">" "</definedName>
    <definedName name="rptsegend5" localSheetId="2">" "</definedName>
    <definedName name="rptsegend5" localSheetId="1">" "</definedName>
    <definedName name="rptsegend5" localSheetId="3">" "</definedName>
    <definedName name="rptsegend5" localSheetId="4">" "</definedName>
    <definedName name="rptsegend5" localSheetId="6">" "</definedName>
    <definedName name="rptsegend5" localSheetId="0">" "</definedName>
    <definedName name="rptsegend6" localSheetId="2">" "</definedName>
    <definedName name="rptsegend6" localSheetId="1">" "</definedName>
    <definedName name="rptsegend6" localSheetId="3">" "</definedName>
    <definedName name="rptsegend6" localSheetId="4">" "</definedName>
    <definedName name="rptsegend6" localSheetId="6">" "</definedName>
    <definedName name="rptsegend6" localSheetId="0">" "</definedName>
    <definedName name="rptsegend7" localSheetId="2">" "</definedName>
    <definedName name="rptsegend7" localSheetId="1">" "</definedName>
    <definedName name="rptsegend7" localSheetId="3">" "</definedName>
    <definedName name="rptsegend7" localSheetId="4">" "</definedName>
    <definedName name="rptsegend7" localSheetId="6">" "</definedName>
    <definedName name="rptsegend7" localSheetId="0">" "</definedName>
    <definedName name="rptsegend8" localSheetId="2">" "</definedName>
    <definedName name="rptsegend8" localSheetId="1">" "</definedName>
    <definedName name="rptsegend8" localSheetId="3">" "</definedName>
    <definedName name="rptsegend8" localSheetId="4">" "</definedName>
    <definedName name="rptsegend8" localSheetId="6">" "</definedName>
    <definedName name="rptsegend8" localSheetId="0">" "</definedName>
    <definedName name="rptsegend9" localSheetId="2">" "</definedName>
    <definedName name="rptsegend9" localSheetId="1">" "</definedName>
    <definedName name="rptsegend9" localSheetId="3">" "</definedName>
    <definedName name="rptsegend9" localSheetId="4">" "</definedName>
    <definedName name="rptsegend9" localSheetId="6">" "</definedName>
    <definedName name="rptsegend9" localSheetId="0">" "</definedName>
    <definedName name="rptsegoption1" localSheetId="2">1</definedName>
    <definedName name="rptsegoption1" localSheetId="1">1</definedName>
    <definedName name="rptsegoption1" localSheetId="3">1</definedName>
    <definedName name="rptsegoption1" localSheetId="4">1</definedName>
    <definedName name="rptsegoption1" localSheetId="6">1</definedName>
    <definedName name="rptsegoption1" localSheetId="0">1</definedName>
    <definedName name="rptsegoption10" localSheetId="2">0</definedName>
    <definedName name="rptsegoption10" localSheetId="1">0</definedName>
    <definedName name="rptsegoption10" localSheetId="3">0</definedName>
    <definedName name="rptsegoption10" localSheetId="4">0</definedName>
    <definedName name="rptsegoption10" localSheetId="6">0</definedName>
    <definedName name="rptsegoption10" localSheetId="0">0</definedName>
    <definedName name="rptsegoption2" localSheetId="2">1</definedName>
    <definedName name="rptsegoption2" localSheetId="1">1</definedName>
    <definedName name="rptsegoption2" localSheetId="3">1</definedName>
    <definedName name="rptsegoption2" localSheetId="4">1</definedName>
    <definedName name="rptsegoption2" localSheetId="6">1</definedName>
    <definedName name="rptsegoption2" localSheetId="0">1</definedName>
    <definedName name="rptsegoption3" localSheetId="2">1</definedName>
    <definedName name="rptsegoption3" localSheetId="1">1</definedName>
    <definedName name="rptsegoption3" localSheetId="3">1</definedName>
    <definedName name="rptsegoption3" localSheetId="4">1</definedName>
    <definedName name="rptsegoption3" localSheetId="6">1</definedName>
    <definedName name="rptsegoption3" localSheetId="0">1</definedName>
    <definedName name="rptsegoption4" localSheetId="2">0</definedName>
    <definedName name="rptsegoption4" localSheetId="1">0</definedName>
    <definedName name="rptsegoption4" localSheetId="3">0</definedName>
    <definedName name="rptsegoption4" localSheetId="4">0</definedName>
    <definedName name="rptsegoption4" localSheetId="6">0</definedName>
    <definedName name="rptsegoption4" localSheetId="0">0</definedName>
    <definedName name="rptsegoption5" localSheetId="2">0</definedName>
    <definedName name="rptsegoption5" localSheetId="1">0</definedName>
    <definedName name="rptsegoption5" localSheetId="3">0</definedName>
    <definedName name="rptsegoption5" localSheetId="4">0</definedName>
    <definedName name="rptsegoption5" localSheetId="6">0</definedName>
    <definedName name="rptsegoption5" localSheetId="0">0</definedName>
    <definedName name="rptsegoption6" localSheetId="2">0</definedName>
    <definedName name="rptsegoption6" localSheetId="1">0</definedName>
    <definedName name="rptsegoption6" localSheetId="3">0</definedName>
    <definedName name="rptsegoption6" localSheetId="4">0</definedName>
    <definedName name="rptsegoption6" localSheetId="6">0</definedName>
    <definedName name="rptsegoption6" localSheetId="0">0</definedName>
    <definedName name="rptsegoption7" localSheetId="2">0</definedName>
    <definedName name="rptsegoption7" localSheetId="1">0</definedName>
    <definedName name="rptsegoption7" localSheetId="3">0</definedName>
    <definedName name="rptsegoption7" localSheetId="4">0</definedName>
    <definedName name="rptsegoption7" localSheetId="6">0</definedName>
    <definedName name="rptsegoption7" localSheetId="0">0</definedName>
    <definedName name="rptsegoption8" localSheetId="2">0</definedName>
    <definedName name="rptsegoption8" localSheetId="1">0</definedName>
    <definedName name="rptsegoption8" localSheetId="3">0</definedName>
    <definedName name="rptsegoption8" localSheetId="4">0</definedName>
    <definedName name="rptsegoption8" localSheetId="6">0</definedName>
    <definedName name="rptsegoption8" localSheetId="0">0</definedName>
    <definedName name="rptsegoption9" localSheetId="2">0</definedName>
    <definedName name="rptsegoption9" localSheetId="1">0</definedName>
    <definedName name="rptsegoption9" localSheetId="3">0</definedName>
    <definedName name="rptsegoption9" localSheetId="4">0</definedName>
    <definedName name="rptsegoption9" localSheetId="6">0</definedName>
    <definedName name="rptsegoption9" localSheetId="0">0</definedName>
    <definedName name="rptsegstart1" localSheetId="2">" "</definedName>
    <definedName name="rptsegstart1" localSheetId="1">" "</definedName>
    <definedName name="rptsegstart1" localSheetId="3">" "</definedName>
    <definedName name="rptsegstart1" localSheetId="4">" "</definedName>
    <definedName name="rptsegstart1" localSheetId="6">" "</definedName>
    <definedName name="rptsegstart1" localSheetId="0">" "</definedName>
    <definedName name="rptsegstart10" localSheetId="2">" "</definedName>
    <definedName name="rptsegstart10" localSheetId="1">" "</definedName>
    <definedName name="rptsegstart10" localSheetId="3">" "</definedName>
    <definedName name="rptsegstart10" localSheetId="4">" "</definedName>
    <definedName name="rptsegstart10" localSheetId="6">" "</definedName>
    <definedName name="rptsegstart10" localSheetId="0">" "</definedName>
    <definedName name="rptsegstart2" localSheetId="2">"    "</definedName>
    <definedName name="rptsegstart2" localSheetId="1">"    "</definedName>
    <definedName name="rptsegstart2" localSheetId="3">"    "</definedName>
    <definedName name="rptsegstart2" localSheetId="4">"    "</definedName>
    <definedName name="rptsegstart2" localSheetId="6">"    "</definedName>
    <definedName name="rptsegstart2" localSheetId="0">"    "</definedName>
    <definedName name="rptsegstart3" localSheetId="2">"       "</definedName>
    <definedName name="rptsegstart3" localSheetId="1">"       "</definedName>
    <definedName name="rptsegstart3" localSheetId="3">"       "</definedName>
    <definedName name="rptsegstart3" localSheetId="4">"       "</definedName>
    <definedName name="rptsegstart3" localSheetId="6">"       "</definedName>
    <definedName name="rptsegstart3" localSheetId="0">"       "</definedName>
    <definedName name="rptsegstart4" localSheetId="2">" "</definedName>
    <definedName name="rptsegstart4" localSheetId="1">" "</definedName>
    <definedName name="rptsegstart4" localSheetId="3">" "</definedName>
    <definedName name="rptsegstart4" localSheetId="4">" "</definedName>
    <definedName name="rptsegstart4" localSheetId="6">" "</definedName>
    <definedName name="rptsegstart4" localSheetId="0">" "</definedName>
    <definedName name="rptsegstart5" localSheetId="2">" "</definedName>
    <definedName name="rptsegstart5" localSheetId="1">" "</definedName>
    <definedName name="rptsegstart5" localSheetId="3">" "</definedName>
    <definedName name="rptsegstart5" localSheetId="4">" "</definedName>
    <definedName name="rptsegstart5" localSheetId="6">" "</definedName>
    <definedName name="rptsegstart5" localSheetId="0">" "</definedName>
    <definedName name="rptsegstart6" localSheetId="2">" "</definedName>
    <definedName name="rptsegstart6" localSheetId="1">" "</definedName>
    <definedName name="rptsegstart6" localSheetId="3">" "</definedName>
    <definedName name="rptsegstart6" localSheetId="4">" "</definedName>
    <definedName name="rptsegstart6" localSheetId="6">" "</definedName>
    <definedName name="rptsegstart6" localSheetId="0">" "</definedName>
    <definedName name="rptsegstart7" localSheetId="2">" "</definedName>
    <definedName name="rptsegstart7" localSheetId="1">" "</definedName>
    <definedName name="rptsegstart7" localSheetId="3">" "</definedName>
    <definedName name="rptsegstart7" localSheetId="4">" "</definedName>
    <definedName name="rptsegstart7" localSheetId="6">" "</definedName>
    <definedName name="rptsegstart7" localSheetId="0">" "</definedName>
    <definedName name="rptsegstart8" localSheetId="2">" "</definedName>
    <definedName name="rptsegstart8" localSheetId="1">" "</definedName>
    <definedName name="rptsegstart8" localSheetId="3">" "</definedName>
    <definedName name="rptsegstart8" localSheetId="4">" "</definedName>
    <definedName name="rptsegstart8" localSheetId="6">" "</definedName>
    <definedName name="rptsegstart8" localSheetId="0">" "</definedName>
    <definedName name="rptsegstart9" localSheetId="2">" "</definedName>
    <definedName name="rptsegstart9" localSheetId="1">" "</definedName>
    <definedName name="rptsegstart9" localSheetId="3">" "</definedName>
    <definedName name="rptsegstart9" localSheetId="4">" "</definedName>
    <definedName name="rptsegstart9" localSheetId="6">" "</definedName>
    <definedName name="rptsegstart9" localSheetId="0">" "</definedName>
    <definedName name="rptsortgroupend" localSheetId="2">"ZZZZZZZZZZZZ"</definedName>
    <definedName name="rptsortgroupend" localSheetId="1">"ZZZZZZZZZZZZ"</definedName>
    <definedName name="rptsortgroupend" localSheetId="3">"ZZZZZZZZZZZZ"</definedName>
    <definedName name="rptsortgroupend" localSheetId="4">"ZZZZZZZZZZZZ"</definedName>
    <definedName name="rptsortgroupend" localSheetId="6">"ZZZZZZZZZZZZ"</definedName>
    <definedName name="rptsortgroupend" localSheetId="0">"ZZZZZZZZZZZZ"</definedName>
    <definedName name="rptsortgroupstart" localSheetId="2">" "</definedName>
    <definedName name="rptsortgroupstart" localSheetId="1">" "</definedName>
    <definedName name="rptsortgroupstart" localSheetId="3">" "</definedName>
    <definedName name="rptsortgroupstart" localSheetId="4">" "</definedName>
    <definedName name="rptsortgroupstart" localSheetId="6">" "</definedName>
    <definedName name="rptsortgroupstart" localSheetId="0">" "</definedName>
    <definedName name="rptyear" localSheetId="2">2014</definedName>
    <definedName name="rptyear" localSheetId="1">2014</definedName>
    <definedName name="rptyear" localSheetId="3">2014</definedName>
    <definedName name="rptyear" localSheetId="4">2014</definedName>
    <definedName name="rptyear" localSheetId="6">2014</definedName>
    <definedName name="rptyear" localSheetId="0">2014</definedName>
    <definedName name="Spec" localSheetId="2">bs!#REF!</definedName>
    <definedName name="Spec" localSheetId="1">'Income St -New'!#REF!</definedName>
    <definedName name="Spec" localSheetId="3">'note 03-17'!#REF!</definedName>
    <definedName name="Spec" localSheetId="4">'Note 16'!$A$1:$O$1</definedName>
    <definedName name="Spec" localSheetId="6">Note18!#REF!</definedName>
    <definedName name="Spec" localSheetId="0">'tbs-new new'!#REF!</definedName>
  </definedNames>
  <calcPr calcId="125725"/>
</workbook>
</file>

<file path=xl/calcChain.xml><?xml version="1.0" encoding="utf-8"?>
<calcChain xmlns="http://schemas.openxmlformats.org/spreadsheetml/2006/main">
  <c r="E19" i="15"/>
  <c r="I17"/>
  <c r="I16"/>
  <c r="F181" i="32"/>
  <c r="G182" s="1"/>
  <c r="F177"/>
  <c r="F176"/>
  <c r="F175"/>
  <c r="F174"/>
  <c r="F173"/>
  <c r="F172"/>
  <c r="F178"/>
  <c r="I13" i="15" l="1"/>
  <c r="I15"/>
  <c r="I14"/>
  <c r="H19"/>
  <c r="J78" i="47"/>
  <c r="J180"/>
  <c r="I180"/>
  <c r="J176"/>
  <c r="I176"/>
  <c r="J170"/>
  <c r="I170"/>
  <c r="J166"/>
  <c r="I166"/>
  <c r="J154"/>
  <c r="I154"/>
  <c r="I78"/>
  <c r="J24"/>
  <c r="I24"/>
  <c r="J16"/>
  <c r="I16"/>
  <c r="J184" l="1"/>
  <c r="I184"/>
  <c r="I11" i="43" l="1"/>
  <c r="I10"/>
  <c r="I9"/>
  <c r="I8"/>
  <c r="I7"/>
  <c r="I6"/>
  <c r="I5"/>
  <c r="C33"/>
  <c r="C32"/>
  <c r="C31"/>
  <c r="C30"/>
  <c r="C29"/>
  <c r="C28"/>
  <c r="C27"/>
  <c r="C26"/>
  <c r="C25"/>
  <c r="C24"/>
  <c r="C23"/>
  <c r="E11"/>
  <c r="E10"/>
  <c r="E9"/>
  <c r="E8"/>
  <c r="E7"/>
  <c r="E6"/>
  <c r="E5"/>
  <c r="C22"/>
  <c r="C21"/>
  <c r="C20"/>
  <c r="C19"/>
  <c r="C18"/>
  <c r="C17"/>
  <c r="G382" i="17" l="1"/>
  <c r="I369" l="1"/>
  <c r="K369" s="1"/>
  <c r="G11" i="15"/>
  <c r="I11" s="1"/>
  <c r="F10"/>
  <c r="I10" s="1"/>
  <c r="D9"/>
  <c r="C9"/>
  <c r="I12" i="43"/>
  <c r="B34"/>
  <c r="I12" i="15" l="1"/>
  <c r="I9"/>
  <c r="C34" i="43"/>
  <c r="G11" s="1"/>
  <c r="K11" s="1"/>
  <c r="M11" s="1"/>
  <c r="O11" s="1"/>
  <c r="G8" l="1"/>
  <c r="K8" s="1"/>
  <c r="M8" s="1"/>
  <c r="O8" s="1"/>
  <c r="G5"/>
  <c r="K5" s="1"/>
  <c r="M5" s="1"/>
  <c r="O5" s="1"/>
  <c r="G9"/>
  <c r="K9" s="1"/>
  <c r="M9" s="1"/>
  <c r="O9" s="1"/>
  <c r="G6"/>
  <c r="K6" s="1"/>
  <c r="M6" s="1"/>
  <c r="O6" s="1"/>
  <c r="G10"/>
  <c r="K10" s="1"/>
  <c r="M10" s="1"/>
  <c r="O10" s="1"/>
  <c r="G7"/>
  <c r="K7" s="1"/>
  <c r="M7" s="1"/>
  <c r="O7" s="1"/>
  <c r="G393" i="17" l="1"/>
  <c r="D12" i="43" l="1"/>
  <c r="E12"/>
  <c r="F12"/>
  <c r="G12"/>
  <c r="H12"/>
  <c r="J12"/>
  <c r="K12"/>
  <c r="L12"/>
  <c r="M12"/>
  <c r="C12"/>
  <c r="B12"/>
  <c r="G20"/>
  <c r="G21"/>
  <c r="G18" l="1"/>
  <c r="I21"/>
  <c r="I20" l="1"/>
  <c r="I18" s="1"/>
  <c r="H1325" i="4" l="1"/>
  <c r="H1322" l="1"/>
  <c r="H1326" s="1"/>
  <c r="G434" i="17" l="1"/>
  <c r="H214" l="1"/>
  <c r="M363" i="4" l="1"/>
  <c r="M390"/>
  <c r="M401"/>
  <c r="M410"/>
  <c r="M416"/>
  <c r="M420"/>
  <c r="M421"/>
  <c r="M422"/>
  <c r="M423"/>
  <c r="M424"/>
  <c r="M425"/>
  <c r="M427"/>
  <c r="M428"/>
  <c r="M435"/>
  <c r="M436"/>
  <c r="M437"/>
  <c r="M438"/>
  <c r="M439"/>
  <c r="M440"/>
  <c r="M441"/>
  <c r="M442"/>
  <c r="M443"/>
  <c r="M447"/>
  <c r="M449"/>
  <c r="M450"/>
  <c r="M455"/>
  <c r="M456"/>
  <c r="M457"/>
  <c r="M458"/>
  <c r="M459"/>
  <c r="M460"/>
  <c r="M461"/>
  <c r="M462"/>
  <c r="M468"/>
  <c r="M469"/>
  <c r="M473"/>
  <c r="M475"/>
  <c r="M476"/>
  <c r="M477"/>
  <c r="M484"/>
  <c r="M485"/>
  <c r="M486"/>
  <c r="M489"/>
  <c r="M491"/>
  <c r="M492"/>
  <c r="M503"/>
  <c r="M504"/>
  <c r="M510"/>
  <c r="M521"/>
  <c r="M522"/>
  <c r="M535"/>
  <c r="M536"/>
  <c r="M541"/>
  <c r="M543"/>
  <c r="M544"/>
  <c r="M545"/>
  <c r="M552"/>
  <c r="M563"/>
  <c r="M570"/>
  <c r="M573"/>
  <c r="M574"/>
  <c r="M575"/>
  <c r="M578"/>
  <c r="M583"/>
  <c r="M585"/>
  <c r="M586"/>
  <c r="M588"/>
  <c r="M589"/>
  <c r="M590"/>
  <c r="M591"/>
  <c r="M593"/>
  <c r="M594"/>
  <c r="M595"/>
  <c r="M596"/>
  <c r="M597"/>
  <c r="M598"/>
  <c r="M599"/>
  <c r="M600"/>
  <c r="M603"/>
  <c r="M609"/>
  <c r="M610"/>
  <c r="M611"/>
  <c r="M612"/>
  <c r="M613"/>
  <c r="M621"/>
  <c r="M627"/>
  <c r="M631"/>
  <c r="M632"/>
  <c r="M633"/>
  <c r="M640"/>
  <c r="M649"/>
  <c r="M651"/>
  <c r="M654"/>
  <c r="M657"/>
  <c r="M658"/>
  <c r="M659"/>
  <c r="M667"/>
  <c r="M671"/>
  <c r="M673"/>
  <c r="M674"/>
  <c r="M675"/>
  <c r="M676"/>
  <c r="M678"/>
  <c r="M679"/>
  <c r="M686"/>
  <c r="M687"/>
  <c r="M693"/>
  <c r="M694"/>
  <c r="M707"/>
  <c r="M708"/>
  <c r="M709"/>
  <c r="M710"/>
  <c r="M711"/>
  <c r="M712"/>
  <c r="M713"/>
  <c r="M721"/>
  <c r="M732"/>
  <c r="M734"/>
  <c r="M735"/>
  <c r="M736"/>
  <c r="M741"/>
  <c r="M762"/>
  <c r="M765"/>
  <c r="M766"/>
  <c r="M774"/>
  <c r="M778"/>
  <c r="M779"/>
  <c r="M780"/>
  <c r="M782"/>
  <c r="M784"/>
  <c r="M785"/>
  <c r="M786"/>
  <c r="M787"/>
  <c r="M788"/>
  <c r="M790"/>
  <c r="M804"/>
  <c r="M805"/>
  <c r="M806"/>
  <c r="M809"/>
  <c r="M811"/>
  <c r="M812"/>
  <c r="M819"/>
  <c r="M822"/>
  <c r="M824"/>
  <c r="M830"/>
  <c r="M831"/>
  <c r="M832"/>
  <c r="M835"/>
  <c r="M836"/>
  <c r="M837"/>
  <c r="M838"/>
  <c r="M841"/>
  <c r="M844"/>
  <c r="M845"/>
  <c r="M850"/>
  <c r="M852"/>
  <c r="M853"/>
  <c r="M854"/>
  <c r="M855"/>
  <c r="M856"/>
  <c r="M857"/>
  <c r="M859"/>
  <c r="M864"/>
  <c r="M869"/>
  <c r="M873"/>
  <c r="M874"/>
  <c r="M875"/>
  <c r="M888"/>
  <c r="M891"/>
  <c r="M895"/>
  <c r="M896"/>
  <c r="M897"/>
  <c r="M900"/>
  <c r="M902"/>
  <c r="M905"/>
  <c r="M911"/>
  <c r="M912"/>
  <c r="M914"/>
  <c r="M915"/>
  <c r="M918"/>
  <c r="M919"/>
  <c r="M920"/>
  <c r="M921"/>
  <c r="M922"/>
  <c r="M923"/>
  <c r="M924"/>
  <c r="M942"/>
  <c r="M943"/>
  <c r="M945"/>
  <c r="M963"/>
  <c r="M964"/>
  <c r="M967"/>
  <c r="M970"/>
  <c r="M971"/>
  <c r="M972"/>
  <c r="M974"/>
  <c r="M975"/>
  <c r="M976"/>
  <c r="M977"/>
  <c r="M978"/>
  <c r="M979"/>
  <c r="M980"/>
  <c r="M981"/>
  <c r="M982"/>
  <c r="M983"/>
  <c r="M988"/>
  <c r="M990"/>
  <c r="M993"/>
  <c r="M994"/>
  <c r="M995"/>
  <c r="M997"/>
  <c r="M1000"/>
  <c r="M1001"/>
  <c r="M1002"/>
  <c r="M1003"/>
  <c r="M1004"/>
  <c r="M1007"/>
  <c r="M1008"/>
  <c r="M1009"/>
  <c r="M1016"/>
  <c r="M1017"/>
  <c r="M1018"/>
  <c r="M1023"/>
  <c r="M1025"/>
  <c r="M1032"/>
  <c r="M1035"/>
  <c r="M1040"/>
  <c r="M1065"/>
  <c r="I19" i="15" l="1"/>
  <c r="G178" i="32" l="1"/>
  <c r="G179" s="1"/>
  <c r="G184" s="1"/>
</calcChain>
</file>

<file path=xl/sharedStrings.xml><?xml version="1.0" encoding="utf-8"?>
<sst xmlns="http://schemas.openxmlformats.org/spreadsheetml/2006/main" count="2539" uniqueCount="2050">
  <si>
    <t>UNIVERSITY OF COLOMBO</t>
  </si>
  <si>
    <t xml:space="preserve"> </t>
  </si>
  <si>
    <t xml:space="preserve">Salaries &amp; Wages </t>
  </si>
  <si>
    <t xml:space="preserve">U.P.F </t>
  </si>
  <si>
    <t xml:space="preserve">Pension </t>
  </si>
  <si>
    <t>E.T.F</t>
  </si>
  <si>
    <t>Acting Allowance</t>
  </si>
  <si>
    <t xml:space="preserve">Academic Allowance </t>
  </si>
  <si>
    <t>Equalization Allowance</t>
  </si>
  <si>
    <t>Visiting Lecture Fees</t>
  </si>
  <si>
    <t>Cost of Living Allowance</t>
  </si>
  <si>
    <t>5% Allowance</t>
  </si>
  <si>
    <t>Other Allowance</t>
  </si>
  <si>
    <t xml:space="preserve">Research Allowance (25%) </t>
  </si>
  <si>
    <t>Salaries &amp; Wages</t>
  </si>
  <si>
    <t>U.P.F.</t>
  </si>
  <si>
    <t>Pension</t>
  </si>
  <si>
    <t>E.T.F.</t>
  </si>
  <si>
    <t>Overtime</t>
  </si>
  <si>
    <t xml:space="preserve">Holiday Pay </t>
  </si>
  <si>
    <t>Language Allowance</t>
  </si>
  <si>
    <t xml:space="preserve">5% Allowance </t>
  </si>
  <si>
    <t>Gratuity</t>
  </si>
  <si>
    <t xml:space="preserve">Language Areas </t>
  </si>
  <si>
    <t>Domestic</t>
  </si>
  <si>
    <t xml:space="preserve">Foreign </t>
  </si>
  <si>
    <t>Stationary and Office Requisite</t>
  </si>
  <si>
    <t>Fuel and Lubricant</t>
  </si>
  <si>
    <t>Uniforms</t>
  </si>
  <si>
    <t xml:space="preserve">Mechanical and Electrical Good </t>
  </si>
  <si>
    <t>Chemicals and Glassware - Hostel</t>
  </si>
  <si>
    <t>Medical Supplies</t>
  </si>
  <si>
    <t xml:space="preserve">Other </t>
  </si>
  <si>
    <t>Vehicles</t>
  </si>
  <si>
    <t xml:space="preserve">Plant, Machinery And Equipment </t>
  </si>
  <si>
    <t>Buildings and Structures</t>
  </si>
  <si>
    <t>Furniture</t>
  </si>
  <si>
    <t>Other</t>
  </si>
  <si>
    <t xml:space="preserve">Transport </t>
  </si>
  <si>
    <t xml:space="preserve">Telecommunication </t>
  </si>
  <si>
    <t xml:space="preserve">Postal Charges </t>
  </si>
  <si>
    <t xml:space="preserve">Electricity </t>
  </si>
  <si>
    <t>Security Services</t>
  </si>
  <si>
    <t xml:space="preserve">Water </t>
  </si>
  <si>
    <t>Cleaning Services</t>
  </si>
  <si>
    <t>Rent and Hire Charges</t>
  </si>
  <si>
    <t xml:space="preserve">Printing &amp; Advertising </t>
  </si>
  <si>
    <t xml:space="preserve">Travel Grants to University Teachers </t>
  </si>
  <si>
    <t>Special Service -Professional &amp; - Hostel</t>
  </si>
  <si>
    <t xml:space="preserve">Academic Research </t>
  </si>
  <si>
    <t>Training Service Local (Staff )</t>
  </si>
  <si>
    <t>Postgraduate Research &amp; Scholarships - Hostel</t>
  </si>
  <si>
    <t>Course Materials for Student &amp; Learning Quality Improvement</t>
  </si>
  <si>
    <t>Students Development Initiatives &amp; Community Relations</t>
  </si>
  <si>
    <t>University  Sports Activities - Hostel</t>
  </si>
  <si>
    <t>Student Welfare Employee Welfare Student Councils &amp; Social H</t>
  </si>
  <si>
    <t xml:space="preserve">Entertainment Expenses </t>
  </si>
  <si>
    <t>Bank Charges</t>
  </si>
  <si>
    <t>Awards and Indemnities/Endowment</t>
  </si>
  <si>
    <t xml:space="preserve">Contribution &amp; Membership Fees </t>
  </si>
  <si>
    <t>Convocation</t>
  </si>
  <si>
    <t>Examination Expenses</t>
  </si>
  <si>
    <t>Others</t>
  </si>
  <si>
    <t>Bursary</t>
  </si>
  <si>
    <t>Mahapola</t>
  </si>
  <si>
    <t>Hostel Bursary</t>
  </si>
  <si>
    <t>101 - 2601 - Building (Recurrent)</t>
  </si>
  <si>
    <t>Expenditure on Extension Courses</t>
  </si>
  <si>
    <t>Endowments &amp; Scholarships</t>
  </si>
  <si>
    <t>Sales of Discarded Assets - Loses - Fixed Assets</t>
  </si>
  <si>
    <t>Sales of Discarded Assets - Stores Assetes</t>
  </si>
  <si>
    <t>Depreciation - Building Account</t>
  </si>
  <si>
    <t>Depreciation - Office-Furniture &amp; Equipment</t>
  </si>
  <si>
    <t>Depreciation - Library Books &amp; Periodicals</t>
  </si>
  <si>
    <t>Depreciation - Motor Vehicles Account</t>
  </si>
  <si>
    <t>Depreciation - Cloaks</t>
  </si>
  <si>
    <t>Depreciation - Laboratory &amp; Teaching Equipment</t>
  </si>
  <si>
    <t>Depreciation - Other Assets</t>
  </si>
  <si>
    <t>Depreciation - Fixtures &amp; Fittings</t>
  </si>
  <si>
    <t>Depreciation - New Telephone System</t>
  </si>
  <si>
    <t>Depreciation - Software</t>
  </si>
  <si>
    <t>Govt- Grant for Recurrent Expenditure</t>
  </si>
  <si>
    <t>Amortization of IT Grant</t>
  </si>
  <si>
    <t>Internationalization of Universities In Sri Lanka</t>
  </si>
  <si>
    <t>Registration Fees - Post Graduate</t>
  </si>
  <si>
    <t>Interest From Loans &amp; Advances</t>
  </si>
  <si>
    <t>Interest From Investment -</t>
  </si>
  <si>
    <t>Library Fines</t>
  </si>
  <si>
    <t>Ancillary Activities</t>
  </si>
  <si>
    <t>Miscellaneous Receipts</t>
  </si>
  <si>
    <t>Tender Fees</t>
  </si>
  <si>
    <t>Exchange Gain</t>
  </si>
  <si>
    <t>Income From Endowment Fund</t>
  </si>
  <si>
    <t>Retained Earnings</t>
  </si>
  <si>
    <t>Govt.Grant - Unspent (103)</t>
  </si>
  <si>
    <t>Govt.Grant - Unspent IT</t>
  </si>
  <si>
    <t>Govt.Grant - Unspent Internationalization Of Universities</t>
  </si>
  <si>
    <t>Govt.Grant - Unspent Knowledge Enhancement &amp; Insti. Deve.</t>
  </si>
  <si>
    <t>Capital Account</t>
  </si>
  <si>
    <t>IT Grant</t>
  </si>
  <si>
    <t>Sida Soft Loan</t>
  </si>
  <si>
    <t>Gifts &amp; Donation (Foreign)</t>
  </si>
  <si>
    <t>Gifts &amp; Donations (Local)</t>
  </si>
  <si>
    <t>Gift &amp; Donations-Local</t>
  </si>
  <si>
    <t>General Reserve of The Inst</t>
  </si>
  <si>
    <t>Prior Year Adjustment</t>
  </si>
  <si>
    <t>Income &amp; Expenditure A/C</t>
  </si>
  <si>
    <t>Provision for Gratuities</t>
  </si>
  <si>
    <t>Tender Deposit</t>
  </si>
  <si>
    <t>Sundry Deposits</t>
  </si>
  <si>
    <t>Student Laboratory Deposit</t>
  </si>
  <si>
    <t>Library Deposit</t>
  </si>
  <si>
    <t>Library Deposits</t>
  </si>
  <si>
    <t>Refundable Library Deposit</t>
  </si>
  <si>
    <t>Library Deposit-Sri  Palee Campus</t>
  </si>
  <si>
    <t>Security Deposit</t>
  </si>
  <si>
    <t>Security Deposit Account</t>
  </si>
  <si>
    <t>Employees Security Deposits</t>
  </si>
  <si>
    <t>Security Deposits (Hostels)</t>
  </si>
  <si>
    <t>Bid Bond Account</t>
  </si>
  <si>
    <t>Accrued Expenses</t>
  </si>
  <si>
    <t>Unpaid Salaries &amp; Wages</t>
  </si>
  <si>
    <t>Cancelled Cheque Account</t>
  </si>
  <si>
    <t>Cancelled Cheques Deposit</t>
  </si>
  <si>
    <t>Stamp Duty Payable</t>
  </si>
  <si>
    <t>Stamp Duty</t>
  </si>
  <si>
    <t>Sundry Creditors - C.H.</t>
  </si>
  <si>
    <t>Sundry Creditors</t>
  </si>
  <si>
    <t>Retention on Contracts</t>
  </si>
  <si>
    <t>Retention A/C</t>
  </si>
  <si>
    <t>Retention Account</t>
  </si>
  <si>
    <t>Money Received for Payments</t>
  </si>
  <si>
    <t>Money Received for Payment</t>
  </si>
  <si>
    <t>Salaries A/C (Round Up Sum)</t>
  </si>
  <si>
    <t>Rmu Fund A/C</t>
  </si>
  <si>
    <t>Payable to UCDF</t>
  </si>
  <si>
    <t>Recovery of Loan From U.P.F</t>
  </si>
  <si>
    <t>N.C.A.S. A/C</t>
  </si>
  <si>
    <t>Creditors</t>
  </si>
  <si>
    <t>Refundable Deposit</t>
  </si>
  <si>
    <t>Money Payable to Others</t>
  </si>
  <si>
    <t>Payee Tax Payable</t>
  </si>
  <si>
    <t>Pre Income Received A/C</t>
  </si>
  <si>
    <t>Mahapola Trust Fund Payable A/C</t>
  </si>
  <si>
    <t>Cloak Deposit A/C</t>
  </si>
  <si>
    <t>UOC Payable Account - RMU</t>
  </si>
  <si>
    <t>Lands Account</t>
  </si>
  <si>
    <t>Buildings Account</t>
  </si>
  <si>
    <t>Office - Furniture &amp; Equipment</t>
  </si>
  <si>
    <t>Library Books &amp; Periodicals</t>
  </si>
  <si>
    <t>Motor Vehicles Account</t>
  </si>
  <si>
    <t>Cloaks</t>
  </si>
  <si>
    <t>Laboratory &amp; Teaching Equipment</t>
  </si>
  <si>
    <t>Equipment for New Building</t>
  </si>
  <si>
    <t>Other Assets</t>
  </si>
  <si>
    <t>Fixtures &amp; Fittings</t>
  </si>
  <si>
    <t>New Telephone System</t>
  </si>
  <si>
    <t>Software Packages</t>
  </si>
  <si>
    <t>Provision for Depreciation - Building Account</t>
  </si>
  <si>
    <t>Provision for Depreciation - Office-Furniture &amp; Equipment</t>
  </si>
  <si>
    <t>Provision for Depreciation - Library Books &amp; Periodicals</t>
  </si>
  <si>
    <t>Provision for Depreciation - Cloaks</t>
  </si>
  <si>
    <t>Provision for Depreciation - Laboratory &amp; Teaching Equipment</t>
  </si>
  <si>
    <t>Provision For Depreciation - Equipment  for New Building</t>
  </si>
  <si>
    <t>Provision for Depreciation - Fixtures &amp; Fittings</t>
  </si>
  <si>
    <t>Provision for Depreciation - New Telephone System</t>
  </si>
  <si>
    <t>Provision for Depreciation - Software</t>
  </si>
  <si>
    <t>Examination Hall</t>
  </si>
  <si>
    <t>Muttiah Road Hostel</t>
  </si>
  <si>
    <t>Investments Security Deposit</t>
  </si>
  <si>
    <t>Security Deposits NSB Invest</t>
  </si>
  <si>
    <t>Investments Special Grants</t>
  </si>
  <si>
    <t>Investments (Breach of Contract)</t>
  </si>
  <si>
    <t>Investments - Research A/C (Excess Money)</t>
  </si>
  <si>
    <t>Investments (Faculty of Medicine)</t>
  </si>
  <si>
    <t>Investments - Diploma In Forensic Medicine</t>
  </si>
  <si>
    <t>Investments Sri Lanka Journ</t>
  </si>
  <si>
    <t>Investments - Department Of Surgery</t>
  </si>
  <si>
    <t>Investments - Student Distress Relief Fund</t>
  </si>
  <si>
    <t>Investments - W.P.W.Perera</t>
  </si>
  <si>
    <t>Investment Fixed Deposit</t>
  </si>
  <si>
    <t>Investments - 63 Scholarship Fund</t>
  </si>
  <si>
    <t>Investment Endowment</t>
  </si>
  <si>
    <t>Sports Promotion Fund</t>
  </si>
  <si>
    <t>Investments -  Channa Gunaratne Memorial Fund</t>
  </si>
  <si>
    <t>Fixed Deposit - A/C 20</t>
  </si>
  <si>
    <t>Investments -  Dilshani Perera Fund</t>
  </si>
  <si>
    <t>Fixed Deposit - Nerec</t>
  </si>
  <si>
    <t>Investments - Dr. Harald Wijethunge Fund</t>
  </si>
  <si>
    <t>Fd-Sri Lanka Journal Of International Law</t>
  </si>
  <si>
    <t>Investments - Dr.A.L.Abeywardhane Fund</t>
  </si>
  <si>
    <t>Journalisum Unit</t>
  </si>
  <si>
    <t>Investments - Dr.Alaric Jayasinghe Memorial Fund</t>
  </si>
  <si>
    <t>Fixed Deposit A/C 26</t>
  </si>
  <si>
    <t>Investments - Dr.M.H.Saddasena Bursary Fund</t>
  </si>
  <si>
    <t>Fixed Deposit - A/C 6323</t>
  </si>
  <si>
    <t>Investments - Dr.M.N.Burhan Scholarship Fund</t>
  </si>
  <si>
    <t>Investments - Dr.Michal Anthoney Bursary Fund</t>
  </si>
  <si>
    <t>Investments - Dr.V.F.Weerasekara Fund</t>
  </si>
  <si>
    <t>Investments - Drogo Austin Gold Medel Fund</t>
  </si>
  <si>
    <t>Investments - F.W.Bandaranayake Memorial Fund</t>
  </si>
  <si>
    <t>Investments - Frends of Sri Lanka Fund</t>
  </si>
  <si>
    <t>Investments - Gandhi Nelson Fund</t>
  </si>
  <si>
    <t>Investments - Gauri Selvanathan Trust</t>
  </si>
  <si>
    <t>Investments - Gulam Hussian A.J.Noorbai Fund</t>
  </si>
  <si>
    <t>Investments - Handy Basic Sciences Fund</t>
  </si>
  <si>
    <t>Investments - Jemes &amp; Biatrics Mathasinghe Fund</t>
  </si>
  <si>
    <t>Investments - Jit Gunawardhane Memorial Fund</t>
  </si>
  <si>
    <t>Investments - Leela Saddasena Bursary Fund</t>
  </si>
  <si>
    <t>Investments - Maharaja Bursary Fund</t>
  </si>
  <si>
    <t>Investments - Malcom Dias Bursary Fund</t>
  </si>
  <si>
    <t>Investments - Medical Students Financial Assistant Scheme</t>
  </si>
  <si>
    <t>Investments - Ninnada Bursary Fund</t>
  </si>
  <si>
    <t>Investments - Nora &amp; Novel Bartholamuse Fund</t>
  </si>
  <si>
    <t>Investments - Prof. S.P. Lamabadusooriya Fund</t>
  </si>
  <si>
    <t>Investments - Prof.D.A.Ranasinghe Fund</t>
  </si>
  <si>
    <t>Investments - Prof. Dulitha Fernando Gold Medel Fund</t>
  </si>
  <si>
    <t>Investments - Prof.K.N.Seneviratne Memorial Fund</t>
  </si>
  <si>
    <t>Investments - Prof.K.Rajasuriya Prize Fund</t>
  </si>
  <si>
    <t>Investments - Prof. Senaka Bibile Memorial Fund</t>
  </si>
  <si>
    <t>Investments - Sabitha M.Illangakoon Bursary Fund</t>
  </si>
  <si>
    <t>Investments - Sabitha M.Illangakoon Fund Medal For Forensic</t>
  </si>
  <si>
    <t>Investments - Sabitha M.Illangakoon Fund Medal For Microbiol</t>
  </si>
  <si>
    <t>Investments - Sabitha M.Illangakoon Fund Medal For Physiolog</t>
  </si>
  <si>
    <t>Investments - Sabitha M.Illangakoon Fund Medal For Psycholog</t>
  </si>
  <si>
    <t>Investments - Stanly Kalpage Memorial Fund</t>
  </si>
  <si>
    <t>Investments - Student Bursary Fund</t>
  </si>
  <si>
    <t>Investments - Sumanawathie De Costha Fund</t>
  </si>
  <si>
    <t>Investments - T.Vishwanathan Fund</t>
  </si>
  <si>
    <t>Investments - W.D.C.Mahathanthila Fund</t>
  </si>
  <si>
    <t>Investment - Medical Insurance  Welfare Scheme Fund</t>
  </si>
  <si>
    <t>Investment - Proff. Sivalingam Gold Medal</t>
  </si>
  <si>
    <t>Investments (Endowment Fund)</t>
  </si>
  <si>
    <t>P.B.13 - 086-100-1911-89654</t>
  </si>
  <si>
    <t>P.B.167-1001-9317-0314</t>
  </si>
  <si>
    <t>P.B A/C-086-100-1411-89661</t>
  </si>
  <si>
    <t>P.B.150102 - 004-100-1802-1</t>
  </si>
  <si>
    <t>P.B.167-1001-1317-0313</t>
  </si>
  <si>
    <t>P.B A/C-086-100-1911-89668</t>
  </si>
  <si>
    <t>P.B.18 - 086-100-1811-89659</t>
  </si>
  <si>
    <t>P.B.01 - 086-100-1711-89650</t>
  </si>
  <si>
    <t>P.B.Mahapola Account - 086-100-1011-89762</t>
  </si>
  <si>
    <t>Cash Book - 0000719973 - C</t>
  </si>
  <si>
    <t>Cash Book - 0000719972 - R</t>
  </si>
  <si>
    <t>Cash Book - 0000719939</t>
  </si>
  <si>
    <t>P/B Thimbiri.-086100161189660 - UOC</t>
  </si>
  <si>
    <t>P/B-Thimbir. -086-100171189688 - S/</t>
  </si>
  <si>
    <t>P/B Thimb.086-100111189691 SIDA/Are</t>
  </si>
  <si>
    <t>P/B Thim. Rfc/Sa/Us$/90/100</t>
  </si>
  <si>
    <t>P/B-Thimbi. 086-100131189666 - CSHR</t>
  </si>
  <si>
    <t>P/B Tnimbi. 086-100131191768 - CUCEC</t>
  </si>
  <si>
    <t>Sundry Debtors</t>
  </si>
  <si>
    <t>Deposit Payments</t>
  </si>
  <si>
    <t>Interest Receivable</t>
  </si>
  <si>
    <t>Receivable To Mahapola &amp; Bursary</t>
  </si>
  <si>
    <t>Pre Payments</t>
  </si>
  <si>
    <t>Receivable Property Loan Interest From U.G.C</t>
  </si>
  <si>
    <t>Research Advance Account</t>
  </si>
  <si>
    <t>Miscellaneous Advances</t>
  </si>
  <si>
    <t>Sundry Advance A/C 6323</t>
  </si>
  <si>
    <t>Miscellaneous Advance</t>
  </si>
  <si>
    <t>Sun.Advance - Extension Courses</t>
  </si>
  <si>
    <t>Stores Advance A/C</t>
  </si>
  <si>
    <t>Advance Capital Work</t>
  </si>
  <si>
    <t>Sundry Advance A/C 26</t>
  </si>
  <si>
    <t>Advance for Capital Supplies</t>
  </si>
  <si>
    <t>Advance Payment For Library</t>
  </si>
  <si>
    <t>Advance for Consumable Supplies</t>
  </si>
  <si>
    <t>Salary Advances</t>
  </si>
  <si>
    <t>Research Advance A/C</t>
  </si>
  <si>
    <t>Salary Advance - Faculty of Medicine</t>
  </si>
  <si>
    <t>Examination Exp.Advance</t>
  </si>
  <si>
    <t>Festival Advance -</t>
  </si>
  <si>
    <t>Festival Advance - CSHR</t>
  </si>
  <si>
    <t>Festival Advance</t>
  </si>
  <si>
    <t>Special Advance - Faculty Of Medicine</t>
  </si>
  <si>
    <t>Special Advance</t>
  </si>
  <si>
    <t>Special Advance (Ii) - Collage House</t>
  </si>
  <si>
    <t>Mobilization Advances</t>
  </si>
  <si>
    <t>Advance Payment For Foreign Supplies</t>
  </si>
  <si>
    <t>Postal Deposits</t>
  </si>
  <si>
    <t>Staff Loan</t>
  </si>
  <si>
    <t xml:space="preserve"> Staff Loan</t>
  </si>
  <si>
    <t>Distress Loan</t>
  </si>
  <si>
    <t>Distress Loan Separate A/C</t>
  </si>
  <si>
    <t>Transport Loan</t>
  </si>
  <si>
    <t xml:space="preserve"> Vehicle Loan</t>
  </si>
  <si>
    <t>Provident Fund Loan</t>
  </si>
  <si>
    <t>Computer Loan</t>
  </si>
  <si>
    <t xml:space="preserve"> Computer Loan</t>
  </si>
  <si>
    <t>U.G.C. Account</t>
  </si>
  <si>
    <t>Transfer Of Money Between Current A/C</t>
  </si>
  <si>
    <t>Current A/C Between Central Finance Unit</t>
  </si>
  <si>
    <t>Transfer Of Money Between C</t>
  </si>
  <si>
    <t>Transfer Money Between Current A/C</t>
  </si>
  <si>
    <t>Transfer Of Money Between Current Account</t>
  </si>
  <si>
    <t>Transfer A/C Between Fgs &amp; Rmu</t>
  </si>
  <si>
    <t>Transfer A/C Between F.G.S. &amp; C.H.</t>
  </si>
  <si>
    <t>Transfer A/C Between Fm &amp; Collage House</t>
  </si>
  <si>
    <t>Transfer A/C Between R.M.U. &amp; C.H.</t>
  </si>
  <si>
    <t>Current A/C Between Central</t>
  </si>
  <si>
    <t>Transfer A/C Between F.M. &amp; C.H.</t>
  </si>
  <si>
    <t>Transfer A/C Between Sri Palee &amp; C.H.</t>
  </si>
  <si>
    <t>Transfer A/C - Sri Palee Campus</t>
  </si>
  <si>
    <t>Petty Cash Imprest</t>
  </si>
  <si>
    <t>Petty Cash Imprest Account</t>
  </si>
  <si>
    <t>Petty Cash Research</t>
  </si>
  <si>
    <t>Petty Cash Imp Rest</t>
  </si>
  <si>
    <t>Petty Cash-Art Fa</t>
  </si>
  <si>
    <t>Transfer A/C Between Rmu &amp; Fgs</t>
  </si>
  <si>
    <t>Endowment Fund</t>
  </si>
  <si>
    <t>Colombo University Development Fund</t>
  </si>
  <si>
    <t>U/C Review Volume No. V</t>
  </si>
  <si>
    <t>Gifts And Donations</t>
  </si>
  <si>
    <t>Utilities</t>
  </si>
  <si>
    <t>Capital Expenditure - Rmu</t>
  </si>
  <si>
    <t>Medical Insurance Welfare Scheme Fund</t>
  </si>
  <si>
    <t>Scholarship Fund</t>
  </si>
  <si>
    <t>U/C Review Volume</t>
  </si>
  <si>
    <t>Colombo Law Review</t>
  </si>
  <si>
    <t>Student Bursary Fund</t>
  </si>
  <si>
    <t>Breach Of Contract Fund</t>
  </si>
  <si>
    <t>63 Scholarship Fund</t>
  </si>
  <si>
    <t>Channa Gunaratne Memorial Fund</t>
  </si>
  <si>
    <t>Dilshani Perera Fund</t>
  </si>
  <si>
    <t>Dr.A.L.Abeywardhane Fund</t>
  </si>
  <si>
    <t>Dr.Alaric Jayasinghe Memorial Fund</t>
  </si>
  <si>
    <t>Dr.M.H.Saddasena Bursary Fund</t>
  </si>
  <si>
    <t>Dr.M.N.Burhan Scholarship Fund</t>
  </si>
  <si>
    <t>Dr.Michal Anthoney Bursary Fund</t>
  </si>
  <si>
    <t>Dr.V.F.Weerasekara Fund</t>
  </si>
  <si>
    <t>Drogo Austin Gold Medel Fund</t>
  </si>
  <si>
    <t>F.W.Bandaranayake Memorial Fund</t>
  </si>
  <si>
    <t>Gandhi Nelson Fund</t>
  </si>
  <si>
    <t>Gauri Selvanathan Trust</t>
  </si>
  <si>
    <t>Gulam Hussian A.J.Noorbai Fund</t>
  </si>
  <si>
    <t>Handy Basic Sciences Fund</t>
  </si>
  <si>
    <t>Jemes &amp; Biatrics Mathasinghe Fund</t>
  </si>
  <si>
    <t>Jit Gunawardhane Memorial Fund</t>
  </si>
  <si>
    <t>Leela Saddasena Bursary Fund</t>
  </si>
  <si>
    <t>Maharaja Bursary Fund</t>
  </si>
  <si>
    <t>Malcom Dias Bursary Fund</t>
  </si>
  <si>
    <t>Medical Students Financial Assistant Scheme</t>
  </si>
  <si>
    <t>Mendis Mackwoods Bursary Fund</t>
  </si>
  <si>
    <t>Migara Ratnathunga Bursary Fund</t>
  </si>
  <si>
    <t>Ninnada Bursary Fund</t>
  </si>
  <si>
    <t>Nora &amp; Novel Bartholamuse Fund</t>
  </si>
  <si>
    <t>Prof.D.A.Ranasinghe Fund</t>
  </si>
  <si>
    <t>Prof.Dulitha Fernando Gold Medel Fund</t>
  </si>
  <si>
    <t>Prof.K.N.Seneviratne Memorial Fund</t>
  </si>
  <si>
    <t>Prof.K.Rajasuriya Prize Fund</t>
  </si>
  <si>
    <t>Prof.Senaka Bibile Memorial Fund</t>
  </si>
  <si>
    <t>Sabitha M.Illangakoon Bursary Fund</t>
  </si>
  <si>
    <t>Stanly Kalpage Memorial Fund</t>
  </si>
  <si>
    <t>Sumanawathie De Costha Fund</t>
  </si>
  <si>
    <t>T.Vishwanathan Fund</t>
  </si>
  <si>
    <t>W.D.C.Mahathanthila Fund</t>
  </si>
  <si>
    <t>Administrative Fund</t>
  </si>
  <si>
    <t>Students Welfare Hostels Fund</t>
  </si>
  <si>
    <t>Chemical Analysis Services Fund</t>
  </si>
  <si>
    <t>Inevntory - Maintainence</t>
  </si>
  <si>
    <t>Supplies</t>
  </si>
  <si>
    <t>Inevntory - Stationary</t>
  </si>
  <si>
    <t>Investments - Frends Of Sri Lanka Fund</t>
  </si>
  <si>
    <t>Sundry Advance A/C - Rmu</t>
  </si>
  <si>
    <t>Advance For Consumable Supplies</t>
  </si>
  <si>
    <t>Salary Advance - Faculty Of Medicine</t>
  </si>
  <si>
    <t>Festival Advance - Faculty of Medicine</t>
  </si>
  <si>
    <t>Special Advance - Faculty of Medicine</t>
  </si>
  <si>
    <t>Salary Advance - FM</t>
  </si>
  <si>
    <t>Staff Loan - Faculty of Medicine</t>
  </si>
  <si>
    <t>Distress Loan - Faculty of Medicine</t>
  </si>
  <si>
    <t>U.G.CReceivable A/C Air Fare</t>
  </si>
  <si>
    <t>Faculty of Graduate School</t>
  </si>
  <si>
    <t>New Acc. Unit - Receivable for Consumables</t>
  </si>
  <si>
    <t>Transfer of Money Between Current A/C</t>
  </si>
  <si>
    <t>Specific Reserve</t>
  </si>
  <si>
    <t>Inventory - Maintenance</t>
  </si>
  <si>
    <t>Inventory - Stationary</t>
  </si>
  <si>
    <t>(Figures Adjusted to the Nearest Rupee)</t>
  </si>
  <si>
    <t xml:space="preserve">Rent From Properties </t>
  </si>
  <si>
    <t xml:space="preserve">Medical Fees </t>
  </si>
  <si>
    <t xml:space="preserve">Exchange Gain &amp; Loss A/C </t>
  </si>
  <si>
    <t xml:space="preserve">Bursary Account </t>
  </si>
  <si>
    <t xml:space="preserve">Investments </t>
  </si>
  <si>
    <t xml:space="preserve">Interest  Receivable A/C </t>
  </si>
  <si>
    <t>Cost of Living Allowance - Non Academic</t>
  </si>
  <si>
    <t>Rates and Taxes to Local Authorities</t>
  </si>
  <si>
    <t>Special Service-Council &amp; Committees</t>
  </si>
  <si>
    <t>Government Grant for Rehabilitation &amp; Maintenance of C.A</t>
  </si>
  <si>
    <t>Income From Violation Of Bonds - College House - Accounts Br</t>
  </si>
  <si>
    <t>Income From Extention Courses</t>
  </si>
  <si>
    <t>SIDA Soft Loan</t>
  </si>
  <si>
    <t>Provision for Depreciation - Other Assets</t>
  </si>
  <si>
    <t>Faculty of Medicine. (Pre-Clinical)</t>
  </si>
  <si>
    <t>Investments - 63 Scholarship Funds</t>
  </si>
  <si>
    <t>Fixed Deposit - NEREC</t>
  </si>
  <si>
    <t>Investments - Dr.Michel Anthoney Bursary Fund</t>
  </si>
  <si>
    <t>Investments - Drogo Austin Gold Medal Fund</t>
  </si>
  <si>
    <t>Faculty of Graduate Studies</t>
  </si>
  <si>
    <t>HETC Project</t>
  </si>
  <si>
    <t>Total</t>
  </si>
  <si>
    <t>STATEMENT OF FINANCIAL POSITION</t>
  </si>
  <si>
    <t>Note</t>
  </si>
  <si>
    <t>Rs</t>
  </si>
  <si>
    <t>ASSETS</t>
  </si>
  <si>
    <t>CURRENT ASSETS</t>
  </si>
  <si>
    <t>PETTY CASH IMPREST ACCOUNT</t>
  </si>
  <si>
    <t>PETTY CASH-ART FA</t>
  </si>
  <si>
    <t>P/B THIMBIRI.-086100161189660 - UOC</t>
  </si>
  <si>
    <t>P/B-THIMBIR. -086-100171189688 - S/</t>
  </si>
  <si>
    <t>P/B THIMB.086-100111189691 SIDA/ARE</t>
  </si>
  <si>
    <t>P/B THIM. RFC/SA/US$/90/100</t>
  </si>
  <si>
    <t>P/B-THIMBI. 086-100131189666 - CSHR</t>
  </si>
  <si>
    <t>P/B TNIMBI. 086-100131191768 - CUCEC</t>
  </si>
  <si>
    <t xml:space="preserve">Cash &amp; Cash Equivalents </t>
  </si>
  <si>
    <t>ADVANCE FOR CAPITAL SUPPLIE</t>
  </si>
  <si>
    <t>ADVANCE CAPITAL WORK</t>
  </si>
  <si>
    <t>ADVANCE FOR PROGRAMMES - 2012</t>
  </si>
  <si>
    <t>ADVANCE PAYMENT FOR LIBRARY</t>
  </si>
  <si>
    <t>ADVANCE FOR PROGRAMMES - 2013</t>
  </si>
  <si>
    <t>MOBILIZATION ADVANCES</t>
  </si>
  <si>
    <t>ADVANCE PAYMENT FOR FOREIGN SUPPLIES</t>
  </si>
  <si>
    <t>Advances for Supplies &amp; Services</t>
  </si>
  <si>
    <t>RESEARCH ADVANCE ACCOUNT</t>
  </si>
  <si>
    <t>SUNDRY ADVANCE A/C - RMU</t>
  </si>
  <si>
    <t>MISCELLANEOUS ADVANCES</t>
  </si>
  <si>
    <t>SUNDRY ADVANCE A/C 6323</t>
  </si>
  <si>
    <t>MISCELLANEOUS ADVANCE</t>
  </si>
  <si>
    <t>ADVANCE A/C - SIDA LIBRARY</t>
  </si>
  <si>
    <t>SUN.ADVANCE - EXTENSION COURSES</t>
  </si>
  <si>
    <t>ADVANCE FOR PROGRAMMES - 2010</t>
  </si>
  <si>
    <t>SUNDRY ADVANCE A/C 26</t>
  </si>
  <si>
    <t>ADVANCE FOR PROGRAMMES - 2011</t>
  </si>
  <si>
    <t>ADVANCE FOR CONSUMABLE SUPPLIES</t>
  </si>
  <si>
    <t>ADVANCE FOR CONSUMABLE SUPP</t>
  </si>
  <si>
    <t>PRE PAYMENTS</t>
  </si>
  <si>
    <t>STORES ADVANCE A/C</t>
  </si>
  <si>
    <t>Inventories &amp; Stocks</t>
  </si>
  <si>
    <t>INCOME RECEIVABLE A/C</t>
  </si>
  <si>
    <t>SUNDRY DEBTORS</t>
  </si>
  <si>
    <t>DEPOSIT PAYMENTS</t>
  </si>
  <si>
    <t>INTEREST RECEIVABLE</t>
  </si>
  <si>
    <t>RECEIVABLE TO MAHAPOLA &amp; BURSARY</t>
  </si>
  <si>
    <t>RECEIVABLE WELIGATTA</t>
  </si>
  <si>
    <t>RECEIVABLE PROPERTY LOAN INTEREST FROM U.G.C</t>
  </si>
  <si>
    <t xml:space="preserve">INTEREST  RECEIVABLE A/C </t>
  </si>
  <si>
    <t>NEW ACC. UNIT - Receivable for Consumables</t>
  </si>
  <si>
    <t>FACULTY OF GRADUATE SCHOOL</t>
  </si>
  <si>
    <t>U.G.C. ACCOUNT</t>
  </si>
  <si>
    <t>UGC Receivable A/C Air Fare</t>
  </si>
  <si>
    <t>HETC PROJECT</t>
  </si>
  <si>
    <t>NON CURRENT ASSETS</t>
  </si>
  <si>
    <t>SALARY ADVANCES</t>
  </si>
  <si>
    <t>SALARY ADVANCE - FACULTY OF MEDICINE</t>
  </si>
  <si>
    <t>FESTIVAL ADVANCE -</t>
  </si>
  <si>
    <t>FESTIVAL ADVANCE - COLLAGEHOUSE</t>
  </si>
  <si>
    <t>FESTIVAL ADVANCE - CSHR</t>
  </si>
  <si>
    <t>FESTIVAL ADVANCE</t>
  </si>
  <si>
    <t>STAFF LOAN</t>
  </si>
  <si>
    <t xml:space="preserve"> STAFF LOAN</t>
  </si>
  <si>
    <t>DISTRESS LOAN</t>
  </si>
  <si>
    <t>DISTREES LOAN</t>
  </si>
  <si>
    <t>DISTRESS LOAN SEPARATE A/C</t>
  </si>
  <si>
    <t>TRANSPORT LOAN</t>
  </si>
  <si>
    <t>Transport Loan - Faculty of Medicine</t>
  </si>
  <si>
    <t xml:space="preserve"> VEHICLE LOAN</t>
  </si>
  <si>
    <t>COMPUTER LOAN</t>
  </si>
  <si>
    <t>Computer Loan - Faculty of Medicine</t>
  </si>
  <si>
    <t xml:space="preserve"> COMPUTER LOAN</t>
  </si>
  <si>
    <t>SPECIAL ADVANCE</t>
  </si>
  <si>
    <t>SPECIAL ADVANCE (ii) - COLLAGE HOUSE</t>
  </si>
  <si>
    <t>POSTEL DEPOSITS</t>
  </si>
  <si>
    <t>Loans &amp; Advances to Staff</t>
  </si>
  <si>
    <t>INVESTMENTS SECURITY DEPOSIT</t>
  </si>
  <si>
    <t>SECURITY DEPOSITS NSB INVES</t>
  </si>
  <si>
    <t>INVESTMENTS SPECIAL GRANTS</t>
  </si>
  <si>
    <t>INVESTMENTS (BREACH OF CONTRACT)</t>
  </si>
  <si>
    <t>INVESTMENTS (FACULTY OF MEDICINE)</t>
  </si>
  <si>
    <t>Investments - Diploma in Forensic Medicine</t>
  </si>
  <si>
    <t>INVESTMENTS SRI LANKA JOURN</t>
  </si>
  <si>
    <t>INVESTMENTS - DEPARTMENT OF SURGERY</t>
  </si>
  <si>
    <t>INVESTMENTS - STUDENT DISTRESS RELIEF FUND</t>
  </si>
  <si>
    <t>INVESTMENTS - W.P.W.PERERA</t>
  </si>
  <si>
    <t>INVESTMENT FIXED DEPOSIT</t>
  </si>
  <si>
    <t>INVESTMENT ENDOWMENT</t>
  </si>
  <si>
    <t>SPORTS PROMOTION FUND</t>
  </si>
  <si>
    <t>FIXED DEPOSIT - A/C 20</t>
  </si>
  <si>
    <t>FIXED DEPOSIT - NEREC</t>
  </si>
  <si>
    <t>Investments - Dr. Harald Wijethunge fund</t>
  </si>
  <si>
    <t>FD-SRI LANKA JOURNAL OF INTERNATION LAW</t>
  </si>
  <si>
    <t>JOURNALISAM UNIT</t>
  </si>
  <si>
    <t>FIXED DEPOSIT A/C 26</t>
  </si>
  <si>
    <t>FIXED DEPOSIT - A/C 6323</t>
  </si>
  <si>
    <t>Investments - Nana's Mostly UK Doctors Group Fund</t>
  </si>
  <si>
    <t>Investments - Prof. S.P. Lamabadusooriya fund</t>
  </si>
  <si>
    <t>Investments - Sabitha M.Illangakoon Fund Medal for forensic</t>
  </si>
  <si>
    <t>Investments - Sabitha M.Illangakoon Fund Medal for Microbiol</t>
  </si>
  <si>
    <t>Investments - Sabitha M.Illangakoon Fund Medal for Physiolog</t>
  </si>
  <si>
    <t>Investments - Sabitha M.Illangakoon Fund Medal for Psycholog</t>
  </si>
  <si>
    <t>INVESTMENT - MEDICAL INSURANSE  WELFARE SCHEME FUND</t>
  </si>
  <si>
    <t>INVESTMENT - PROFF. SIVALINGAM GOLD MEDAL</t>
  </si>
  <si>
    <t>INVESTMENT - SDC</t>
  </si>
  <si>
    <t>Investments</t>
  </si>
  <si>
    <t>Property, Plant &amp; Equipment</t>
  </si>
  <si>
    <t>Work in Progress</t>
  </si>
  <si>
    <t>10</t>
  </si>
  <si>
    <t xml:space="preserve">LIABILITIES </t>
  </si>
  <si>
    <t>CURRENT LIABILITIES</t>
  </si>
  <si>
    <t>CANCELLED CHEQUE ACCOUNT</t>
  </si>
  <si>
    <t>CANCELLED CHEQUES DEPOSIT</t>
  </si>
  <si>
    <t>STAMP RMU</t>
  </si>
  <si>
    <t>STAMP DUTY PAYABLE</t>
  </si>
  <si>
    <t>STAMP - JICA</t>
  </si>
  <si>
    <t>STAMP - CSHR</t>
  </si>
  <si>
    <t>SUNDRY CREDITORS - C.H.</t>
  </si>
  <si>
    <t>SUNDRY CREDITORS</t>
  </si>
  <si>
    <t>RETENTION ON CONT.RMU &amp; SIDA/LIBRAR</t>
  </si>
  <si>
    <t>RETENTION ON CONTRACTS</t>
  </si>
  <si>
    <t>RETENTION A/C</t>
  </si>
  <si>
    <t>MONEY RECEIVED FOR PAYMENTS</t>
  </si>
  <si>
    <t>MONEY RECEIVED FOR PAYMENT</t>
  </si>
  <si>
    <t>Money Received for Payments to others</t>
  </si>
  <si>
    <t>SALARIES A/C (ROUND UP SUM)</t>
  </si>
  <si>
    <t>RMU FUND A/C</t>
  </si>
  <si>
    <t>PAYABLE TO UCDF</t>
  </si>
  <si>
    <t>CREDITORS</t>
  </si>
  <si>
    <t>Refunderble Deposit</t>
  </si>
  <si>
    <t>Mony Payable to others</t>
  </si>
  <si>
    <t>PAYE Tax Payable</t>
  </si>
  <si>
    <t>PRE INCOME RECEIVED A/C</t>
  </si>
  <si>
    <t>UOC PAYABLE ACCOUNT - RMU</t>
  </si>
  <si>
    <t>CAPITAL EXPENDITURE - RMU</t>
  </si>
  <si>
    <t>UTILITIES</t>
  </si>
  <si>
    <t>CLOAK DEPOSIT A/C</t>
  </si>
  <si>
    <t>MAHAPOLA TRUST FUND PAYABLE A/C</t>
  </si>
  <si>
    <t>Accounts Payable</t>
  </si>
  <si>
    <t>11</t>
  </si>
  <si>
    <t xml:space="preserve">Accrued Expenses </t>
  </si>
  <si>
    <t>TENDER DEPOSIT</t>
  </si>
  <si>
    <t>SUNDRY DEPOSITS</t>
  </si>
  <si>
    <t>STUDENT LABORATORY DEPOSIT</t>
  </si>
  <si>
    <t>LIBRARY DEPOSIT</t>
  </si>
  <si>
    <t>LIBRARY DEPOSITS</t>
  </si>
  <si>
    <t>REFUNDABLE LIBRARY DEPOSIT</t>
  </si>
  <si>
    <t>LIBRARY DEPOSIT-Sri  Palee Campus</t>
  </si>
  <si>
    <t>SECURITY DEPOSIT</t>
  </si>
  <si>
    <t>SECURITY DEPOSIT ACCOUNT</t>
  </si>
  <si>
    <t>EMPLOYEES SECURITY DEPOSITS</t>
  </si>
  <si>
    <t>SECURITY DEPOSITS (HOSTELS)</t>
  </si>
  <si>
    <t>BID BOND ACCOUNT</t>
  </si>
  <si>
    <t>Deposits Refundable</t>
  </si>
  <si>
    <t>12</t>
  </si>
  <si>
    <t>NON CURRENT LIABILITIES</t>
  </si>
  <si>
    <t>Provision for Gratuity</t>
  </si>
  <si>
    <t>NET ASSET</t>
  </si>
  <si>
    <t>EQUITY/NET ASSET</t>
  </si>
  <si>
    <t>CAPITAL</t>
  </si>
  <si>
    <t>IT GRANT</t>
  </si>
  <si>
    <t>SIDA SOFT LOAN</t>
  </si>
  <si>
    <t xml:space="preserve">Capital Grant Spent </t>
  </si>
  <si>
    <t>GOVT.GRANT - 103</t>
  </si>
  <si>
    <t>GOVT.GRANT -  IT</t>
  </si>
  <si>
    <t>GOVT.GRANT - UNSPENT INTERNATIONALIZATION OF UNIVERSITIES</t>
  </si>
  <si>
    <t>Capital Grant Unspent</t>
  </si>
  <si>
    <t>GIFTS &amp; DONATION (FOREIGN)</t>
  </si>
  <si>
    <t>GIFTS &amp; DONATIONS (LOCAL)</t>
  </si>
  <si>
    <t>GIFT &amp; DONATIONS-LOCAL</t>
  </si>
  <si>
    <t>GIFTS AND DONATIONS</t>
  </si>
  <si>
    <t>Gifts &amp; Donations</t>
  </si>
  <si>
    <t>15</t>
  </si>
  <si>
    <t>ACCUMULATED FUND</t>
  </si>
  <si>
    <t>GENERAL RESERVE OF THE INST</t>
  </si>
  <si>
    <t>General Reserve</t>
  </si>
  <si>
    <t>PRIOR-YEAR ADJUSTMENT A/C</t>
  </si>
  <si>
    <t>INCOME &amp; EXPENDITURE A/C</t>
  </si>
  <si>
    <t>Prior-Year Adjusment A/C</t>
  </si>
  <si>
    <t>Income &amp; Expenditurer A/C</t>
  </si>
  <si>
    <t>RESERVES &amp; RESTRICTED FUNDS</t>
  </si>
  <si>
    <t>RESEARCH OF PUBLICATIONS FUND (FGS)</t>
  </si>
  <si>
    <t>V.C'S FUND (i)</t>
  </si>
  <si>
    <t>V.C'S FUND (ii)</t>
  </si>
  <si>
    <t>STUDENT WELFARE HOSTELS FUND</t>
  </si>
  <si>
    <t>PHARMACY EDUCATION DEVELOPMENT FUND</t>
  </si>
  <si>
    <t>U/C REVIEW VOLUME</t>
  </si>
  <si>
    <t>STUDENT DISTRESS RELIEF FUND</t>
  </si>
  <si>
    <t>CHEMICAL ANALYSIS SERVICE</t>
  </si>
  <si>
    <t>PURCHASE OF BOOK</t>
  </si>
  <si>
    <t>CEYLON JOURNAL OF MEDICAL SCIENCE</t>
  </si>
  <si>
    <t>CHARGES FOR USING IT FASILI</t>
  </si>
  <si>
    <t>CAMPUS DEVELOPMENT FUND</t>
  </si>
  <si>
    <t>JOURNAL ON MEDIA STUDIES FU</t>
  </si>
  <si>
    <t>UNESCO FUND</t>
  </si>
  <si>
    <t>OTHER ALLOWANCE</t>
  </si>
  <si>
    <t>SUPPLIES</t>
  </si>
  <si>
    <t>CAPITAL EXPENDITURE</t>
  </si>
  <si>
    <t>TELEPHONE ANTOMY DD</t>
  </si>
  <si>
    <t>OTHER RECURRENT</t>
  </si>
  <si>
    <t>CORE GROUP FOR DISSASTER MANAGMENT</t>
  </si>
  <si>
    <t>WORKSHOP</t>
  </si>
  <si>
    <t>STAFF DEVELOPMENT FUND</t>
  </si>
  <si>
    <t>UNIVERSITY DEVE. FUND</t>
  </si>
  <si>
    <t>UNIVERSITY DEVE .FUND</t>
  </si>
  <si>
    <t>ADMIN/ RMU</t>
  </si>
  <si>
    <t>ADMIN/RMU</t>
  </si>
  <si>
    <t>FACULTY DEVE. FUND</t>
  </si>
  <si>
    <t>OTHER CONTRIBUTION</t>
  </si>
  <si>
    <t>Specific Reserves</t>
  </si>
  <si>
    <t>ENDOWMENT FUND</t>
  </si>
  <si>
    <t>ENDOWMENT FUND INTEREST</t>
  </si>
  <si>
    <t>ENDOWMENT FUND INTEREST - fgs</t>
  </si>
  <si>
    <t>Dr. Harald Wijethunge fund</t>
  </si>
  <si>
    <t>Frends of Sri Lanka Fund</t>
  </si>
  <si>
    <t>Nana's Mostly UK Doctors Group Fund</t>
  </si>
  <si>
    <t>Prof. S.P. Lamabadusooriya fund</t>
  </si>
  <si>
    <t>Sabitha M.Illangakoon Fund Medal for forensic Medicine</t>
  </si>
  <si>
    <t>Sabitha M.Illangakoon Fund Medal for Microbiology</t>
  </si>
  <si>
    <t>Sabitha M.Illangakoon Fund Medal for Physiology Medicine</t>
  </si>
  <si>
    <t>Sabitha M.Illangakoon Fund Medal for Psychological Medicine</t>
  </si>
  <si>
    <t>PROF.N.LIONAL GOLD MEDLE</t>
  </si>
  <si>
    <t>PROF.SIVALINGAM GOLD MEDEL</t>
  </si>
  <si>
    <t>GIFTS &amp; DONATION (CASH)</t>
  </si>
  <si>
    <t>K.M.V.JAYATHILAKA DONATION</t>
  </si>
  <si>
    <t>Breach of Contract Fund</t>
  </si>
  <si>
    <t>17</t>
  </si>
  <si>
    <t>TOTAL ASSETS</t>
  </si>
  <si>
    <t>TOTAL LIABILITIES</t>
  </si>
  <si>
    <t>TOTAL EQUITY / NET ASSET</t>
  </si>
  <si>
    <t>Certified by :…………………………………….</t>
  </si>
  <si>
    <t>……………………………………..</t>
  </si>
  <si>
    <t>.………………………………….</t>
  </si>
  <si>
    <t>REVENUE</t>
  </si>
  <si>
    <t>Government Grant</t>
  </si>
  <si>
    <t>(A) Govt. Grant for Recurrent Expenditure</t>
  </si>
  <si>
    <t xml:space="preserve">(B) Govt.Grant for Rehabilitation &amp; </t>
  </si>
  <si>
    <t xml:space="preserve">                Maintenance of Capital Assets</t>
  </si>
  <si>
    <t xml:space="preserve">                  Maintenance of Capital Assets</t>
  </si>
  <si>
    <t xml:space="preserve">(II) Mahapola Trust Fund Component </t>
  </si>
  <si>
    <t/>
  </si>
  <si>
    <t>Registration Fees - Under Graduate</t>
  </si>
  <si>
    <t>Medical Fees</t>
  </si>
  <si>
    <t xml:space="preserve">Income Generated From Extension </t>
  </si>
  <si>
    <t>Academic</t>
  </si>
  <si>
    <t>SALARIES &amp; WAGES</t>
  </si>
  <si>
    <t>PENSION</t>
  </si>
  <si>
    <t>ACTING ALLOWANCE</t>
  </si>
  <si>
    <t>ACADEMIC ALLOWANCE</t>
  </si>
  <si>
    <t>EQUALIZATION ALLOWANCE</t>
  </si>
  <si>
    <t>VISITING LECTURE FEES</t>
  </si>
  <si>
    <t>COST OF LIVING ALLOWANCE -ACA</t>
  </si>
  <si>
    <t>ALLOWANCE 5%</t>
  </si>
  <si>
    <t>RESEACH ALLOWANCE</t>
  </si>
  <si>
    <t>Non Academic</t>
  </si>
  <si>
    <t>OVERTIME</t>
  </si>
  <si>
    <t>HOLIDAY PAYMENTS</t>
  </si>
  <si>
    <t>LANGUAGE ALLOWANCE - General Administration</t>
  </si>
  <si>
    <t>COST OF LIVING ALLOWANCE - NON</t>
  </si>
  <si>
    <t>LANGUAGE ALLOWANCE</t>
  </si>
  <si>
    <t>EXPENDITURE</t>
  </si>
  <si>
    <t>1 - Personal Emoluments</t>
  </si>
  <si>
    <t xml:space="preserve">          Salaries &amp; Wages</t>
  </si>
  <si>
    <t xml:space="preserve">          U.P.F.</t>
  </si>
  <si>
    <t xml:space="preserve">          Pension</t>
  </si>
  <si>
    <t xml:space="preserve">          E.T.F</t>
  </si>
  <si>
    <t xml:space="preserve">          Acting Pay</t>
  </si>
  <si>
    <t xml:space="preserve">          Overtime</t>
  </si>
  <si>
    <t xml:space="preserve">          Holiday Payments</t>
  </si>
  <si>
    <t>Other Allowances</t>
  </si>
  <si>
    <t>Research Allowance</t>
  </si>
  <si>
    <t>2 - Other Recurrent Expenditure</t>
  </si>
  <si>
    <t>Travelling</t>
  </si>
  <si>
    <t>Maintenance of Assets</t>
  </si>
  <si>
    <t>Contractual Services</t>
  </si>
  <si>
    <t>(I) Mahapola Scholarships - UGC</t>
  </si>
  <si>
    <t>(II) Mahapola Trust Fund Component (Exp.)</t>
  </si>
  <si>
    <t>Depreciation</t>
  </si>
  <si>
    <t>Sales of  Discarded Assets - Loses - Fixed Assets</t>
  </si>
  <si>
    <t>Sales of  Discarded Assets - Stores Assets</t>
  </si>
  <si>
    <t>Note 03</t>
  </si>
  <si>
    <t>Cash &amp; Cash Equivalents</t>
  </si>
  <si>
    <t>(Rs)</t>
  </si>
  <si>
    <t>(RS)</t>
  </si>
  <si>
    <t>Petty Cash-Research</t>
  </si>
  <si>
    <t>Treasury Funds</t>
  </si>
  <si>
    <t>Non Treasury Funds</t>
  </si>
  <si>
    <t>Cash Book Balance-086-100111189691 SIDA/Are</t>
  </si>
  <si>
    <t>Cash Book Balance- 086-100131191768 - CUCEC</t>
  </si>
  <si>
    <t>Savings A/C</t>
  </si>
  <si>
    <t>Note 04</t>
  </si>
  <si>
    <t>Advances for Supplies</t>
  </si>
  <si>
    <t xml:space="preserve">Current </t>
  </si>
  <si>
    <t>Non-Current</t>
  </si>
  <si>
    <t>Advance For Capital Supplie</t>
  </si>
  <si>
    <t xml:space="preserve">Advance for Library Books </t>
  </si>
  <si>
    <t>Advance Payment for Foreign Supplies</t>
  </si>
  <si>
    <t>Note 05</t>
  </si>
  <si>
    <t>Research Advances</t>
  </si>
  <si>
    <t>Advance For Consumable Supp</t>
  </si>
  <si>
    <t xml:space="preserve">Sundry Advances </t>
  </si>
  <si>
    <t>Note 06</t>
  </si>
  <si>
    <t>U.G.C. Receivable A/C Air Fare</t>
  </si>
  <si>
    <t>Note 07</t>
  </si>
  <si>
    <t>Festival Advance - Collagehouse</t>
  </si>
  <si>
    <t>Festival Advance  - Faculty Of Medicine</t>
  </si>
  <si>
    <t>Festival Advances</t>
  </si>
  <si>
    <t>Special Loans</t>
  </si>
  <si>
    <t>Staff Loan- Faculty Of Medicine</t>
  </si>
  <si>
    <t>Staff Loans</t>
  </si>
  <si>
    <t>Distress Loan- Faculty Of Medicine</t>
  </si>
  <si>
    <t>Distrees Loan</t>
  </si>
  <si>
    <t>Transport Loan- Faculty Of Medicine</t>
  </si>
  <si>
    <t>Computer Loan- Faculty Of Medicine</t>
  </si>
  <si>
    <t>Note 08</t>
  </si>
  <si>
    <t>Security Deposits Nsb Inves</t>
  </si>
  <si>
    <t xml:space="preserve">Security Deposits </t>
  </si>
  <si>
    <t>Investments  - Diploma In Forensic Medicine</t>
  </si>
  <si>
    <t>Investments  - 63 Scholarship Fund</t>
  </si>
  <si>
    <t>Investments  -  Channa Gunaratne Memorial Fund</t>
  </si>
  <si>
    <t>Investments  -  Dilshani Perera Fund</t>
  </si>
  <si>
    <t>Investments  - Dr. Harald Wijethunge Fund</t>
  </si>
  <si>
    <t>Fd-Sri Lanka Journal Of Internation Law</t>
  </si>
  <si>
    <t>Investments  - Dr.A.L.Abeywardhane Fund</t>
  </si>
  <si>
    <t>Investments  - Dr.Alaric Jayasinghe Memorial Fund</t>
  </si>
  <si>
    <t>Investments  - Dr.M.H.Saddasena Bursary Fund</t>
  </si>
  <si>
    <t>Investments - Nana'S Mostly Uk Doctors Group Fund</t>
  </si>
  <si>
    <t>Investment - Staff Development Center</t>
  </si>
  <si>
    <t>Note 09</t>
  </si>
  <si>
    <t>Non Current Assets</t>
  </si>
  <si>
    <t>Note 10</t>
  </si>
  <si>
    <t>Work In Progress</t>
  </si>
  <si>
    <t>Note 11</t>
  </si>
  <si>
    <t>Stamp Rmu</t>
  </si>
  <si>
    <t>Stamp - Jica</t>
  </si>
  <si>
    <t>Stamp - Cshr</t>
  </si>
  <si>
    <t>Retention On Cont.Rmu &amp; Sida/Librar</t>
  </si>
  <si>
    <t>Retention On Contracts</t>
  </si>
  <si>
    <t>Money Received For Payments</t>
  </si>
  <si>
    <t>Money Received For Payment</t>
  </si>
  <si>
    <t>Money Received For Payments To Others</t>
  </si>
  <si>
    <t>Payable to U.C.D.F</t>
  </si>
  <si>
    <t>U.O.C Development Fund Payable Account - RMU</t>
  </si>
  <si>
    <t>Capital Expenditure - CUCEC</t>
  </si>
  <si>
    <t>Note 12</t>
  </si>
  <si>
    <t>Deposits Payable</t>
  </si>
  <si>
    <t>Note 13</t>
  </si>
  <si>
    <t>Capital Grant Spent</t>
  </si>
  <si>
    <t>Note 14</t>
  </si>
  <si>
    <t>Govt.Grant - 101</t>
  </si>
  <si>
    <t>Govt.Grant - 102</t>
  </si>
  <si>
    <t>Govt.Grant - 103</t>
  </si>
  <si>
    <t>Govt.Grant -  IT</t>
  </si>
  <si>
    <t>Note 15</t>
  </si>
  <si>
    <t>Gift &amp; Donations</t>
  </si>
  <si>
    <t>Foreign</t>
  </si>
  <si>
    <t>Local</t>
  </si>
  <si>
    <t>Note 16</t>
  </si>
  <si>
    <t>Note 17</t>
  </si>
  <si>
    <t>Other Fund</t>
  </si>
  <si>
    <t>Note 18</t>
  </si>
  <si>
    <t>New Acc. Unit - Receivable A/C</t>
  </si>
  <si>
    <t>Distress Loans</t>
  </si>
  <si>
    <t>Transport Loans</t>
  </si>
  <si>
    <t>Computer Loans</t>
  </si>
  <si>
    <t>Govt.Grant - Internationalization of Universities</t>
  </si>
  <si>
    <t>CSHR Administrative Fund</t>
  </si>
  <si>
    <t>Department of Clinical Medicine Development Fund</t>
  </si>
  <si>
    <t>Faculty of Arts Development Fund</t>
  </si>
  <si>
    <t>Faculty of Law Development Fund</t>
  </si>
  <si>
    <t>Faculty of Science Development Fund</t>
  </si>
  <si>
    <t>IRQUE Computer Fund</t>
  </si>
  <si>
    <t>NEREC Fund</t>
  </si>
  <si>
    <t>Sri Lanka Journal of International Law</t>
  </si>
  <si>
    <t>Library Fees</t>
  </si>
  <si>
    <t>STATEMENT OF CHANGE IN EQUITY/NET ASSETS</t>
  </si>
  <si>
    <t>Reserves &amp; Restricted Fund</t>
  </si>
  <si>
    <t xml:space="preserve">Capital Grant Unspent </t>
  </si>
  <si>
    <t xml:space="preserve">Capital Grant spent &amp; unspent during the year </t>
  </si>
  <si>
    <t>Amortization of  Donations</t>
  </si>
  <si>
    <t>Surplus / (Deficit) for the peroid</t>
  </si>
  <si>
    <t>Deferred Income Research Grants</t>
  </si>
  <si>
    <t>Assets Revaluation Reserve A/C</t>
  </si>
  <si>
    <t>Tuition Fees -Undergraduate</t>
  </si>
  <si>
    <t>Tuition Fees -Post Graduate</t>
  </si>
  <si>
    <t>Examination Fees -Postgraduate</t>
  </si>
  <si>
    <t>Examination Fees-Undergraduate</t>
  </si>
  <si>
    <t>Cash Book Balance- RFC/Sa/US$/90/100</t>
  </si>
  <si>
    <t>Faculty of Medicine - Pre-Clinical</t>
  </si>
  <si>
    <t>Receivable  Mahapola &amp; Bursary</t>
  </si>
  <si>
    <t>Journalism Unit</t>
  </si>
  <si>
    <t>Tender Deposits</t>
  </si>
  <si>
    <t>Security Deposits</t>
  </si>
  <si>
    <t>Govt.Grant -Knowledge Enhancement &amp; Insti. Deve.</t>
  </si>
  <si>
    <t>Investment Fixed Deposits</t>
  </si>
  <si>
    <t>Holiday Warrants</t>
  </si>
  <si>
    <t>Workshops, Seminars &amp; Meetings</t>
  </si>
  <si>
    <t>Mahapola Trust Fund Component</t>
  </si>
  <si>
    <t>Petty Cash Account</t>
  </si>
  <si>
    <t>Registration Fees-Under-Graduate</t>
  </si>
  <si>
    <t>Tuition Fees-Under Graduate -Foreing Students</t>
  </si>
  <si>
    <t>Examination Fees-Under Graduate</t>
  </si>
  <si>
    <t>Tuition Fees-Post Graduate- College House</t>
  </si>
  <si>
    <t>Income Generated From Extension Courses - College House</t>
  </si>
  <si>
    <t>E.T.F-Arrears</t>
  </si>
  <si>
    <t>U.P.F.-Arrears</t>
  </si>
  <si>
    <t>E.T.F.-Arrears</t>
  </si>
  <si>
    <t xml:space="preserve">Registration Fees-Post Graduate </t>
  </si>
  <si>
    <t>Examination Fees-Post Graduate</t>
  </si>
  <si>
    <t xml:space="preserve">Mahapola Account </t>
  </si>
  <si>
    <t>Provision for Depreciation - Motor Vehicles</t>
  </si>
  <si>
    <t>WIP - Faculty of Graduate Studies-</t>
  </si>
  <si>
    <t>Faculty of Education-Extension</t>
  </si>
  <si>
    <t>Faculty of Mgt &amp; Finance-Extension</t>
  </si>
  <si>
    <t>Investments - Deans' Office Welfare Fund</t>
  </si>
  <si>
    <t>Investment  - Prof.Ariyapala Jayasekara Fund</t>
  </si>
  <si>
    <t>Loan to Amalgamated Club</t>
  </si>
  <si>
    <t xml:space="preserve">Festival Advance </t>
  </si>
  <si>
    <t xml:space="preserve">Special Advance </t>
  </si>
  <si>
    <t xml:space="preserve">                       K.S.T. Swarnalatha Jayasooriya</t>
  </si>
  <si>
    <t xml:space="preserve">                       Bursar</t>
  </si>
  <si>
    <t>Prepared  by :………………………………….</t>
  </si>
  <si>
    <t xml:space="preserve">                         G.H.Gamini</t>
  </si>
  <si>
    <t xml:space="preserve">                         Deputy Bursar</t>
  </si>
  <si>
    <t xml:space="preserve">Deferred Income-Extension Courses </t>
  </si>
  <si>
    <t>Deferred Income-Research Program Income</t>
  </si>
  <si>
    <t>Deferred Income-Centers Income</t>
  </si>
  <si>
    <t>Income From Research Grants,Centers &amp; Funds</t>
  </si>
  <si>
    <t>Expenditure on Research Grant,Centers &amp; Funds</t>
  </si>
  <si>
    <t>Investment - SDC</t>
  </si>
  <si>
    <t>Interest from Investments</t>
  </si>
  <si>
    <t>Department of English &amp; ELTU Development Fund</t>
  </si>
  <si>
    <t>Department of Plant Science Development Fund</t>
  </si>
  <si>
    <t>Department of Economics Development Fund</t>
  </si>
  <si>
    <t>Cash Book Balance-1001-9317-0314-FM</t>
  </si>
  <si>
    <t>Cash Book Balance-167-1001-1317-0313-FM</t>
  </si>
  <si>
    <t>Cash Book Balance- 086-100-1811-89659-Development Fund</t>
  </si>
  <si>
    <t>Cash Book Balance-086-100-1411-89661-FGS</t>
  </si>
  <si>
    <t>Cash Book Balance-086-100-1911-89668-FGS</t>
  </si>
  <si>
    <t xml:space="preserve">Cash Book Balance- 00008049142-Sri Palee Campus </t>
  </si>
  <si>
    <t>Cash Book Balance- 086-100-1911-89654-CH</t>
  </si>
  <si>
    <t>Cash Book Balance- 086-100-1711-89650-CH</t>
  </si>
  <si>
    <t>Cash Book Balance - 1004-100-1802-10864-CH</t>
  </si>
  <si>
    <t xml:space="preserve">Cash Book Balance -086-100171189688-RMU </t>
  </si>
  <si>
    <t>Cash Book Balance -086100161189660 - RMU</t>
  </si>
  <si>
    <t>Loss on  Disposal of Fixed Asset</t>
  </si>
  <si>
    <t>(D) Grant for Bursary</t>
  </si>
  <si>
    <t>(E) Grant for Mahapola  (I) UGC</t>
  </si>
  <si>
    <t xml:space="preserve">Refundable Deposit-Extension Courses </t>
  </si>
  <si>
    <t>Deposits Refundable-Extension Courses</t>
  </si>
  <si>
    <t>Deferred Income Centers</t>
  </si>
  <si>
    <t>Deferred Income Research Grants &amp;Centers</t>
  </si>
  <si>
    <t xml:space="preserve">Deferred Income Extension Courses </t>
  </si>
  <si>
    <t xml:space="preserve">Cash Book - 0000719973-Sri Palee Campus </t>
  </si>
  <si>
    <t>Cash Book - 0000719972 -Sri Palee Campus</t>
  </si>
  <si>
    <t>Department of Humanities Education Development Fund</t>
  </si>
  <si>
    <t>Department of Geography Development Fund</t>
  </si>
  <si>
    <t>Department of Zoology Development Fund</t>
  </si>
  <si>
    <t>Faculty of Medicine Development Fund</t>
  </si>
  <si>
    <t>Income &amp; Expenditure</t>
  </si>
  <si>
    <t>Asset Revaluation Reserve</t>
  </si>
  <si>
    <t>Amortization of  Asset Revaluation Reserve</t>
  </si>
  <si>
    <t>(C) Amortization of Capital Grant</t>
  </si>
  <si>
    <t xml:space="preserve">Sale of Old Stocks/Sale of Discarded </t>
  </si>
  <si>
    <t>(F) Internationalization of Universities in Sri Lanka</t>
  </si>
  <si>
    <t>Rent from Properties</t>
  </si>
  <si>
    <t>Income from  Violation of Bonds</t>
  </si>
  <si>
    <t>Department of Education - Mahapola</t>
  </si>
  <si>
    <t>Income from Extension Courses</t>
  </si>
  <si>
    <t>Income from Research Grants,Centers &amp; Funds</t>
  </si>
  <si>
    <t>Income Generated from Extension Courses</t>
  </si>
  <si>
    <t>Receipts from Endowments</t>
  </si>
  <si>
    <t xml:space="preserve"> of Universities In Sri Lanka</t>
  </si>
  <si>
    <t>Provision for Internationalization</t>
  </si>
  <si>
    <t>Expenditure for Internationalization</t>
  </si>
  <si>
    <t>Building Recurrent Exp.- (Rehabilitation)</t>
  </si>
  <si>
    <t>Interest from Loans &amp; Advances</t>
  </si>
  <si>
    <t>Vice-Chancellor</t>
  </si>
  <si>
    <t>Dr. W.K.Hirimburegama</t>
  </si>
  <si>
    <t>Department of Sociology Development Fund</t>
  </si>
  <si>
    <t>Department of Economics  Computer Lab Fund</t>
  </si>
  <si>
    <t>Department of History  Development Fund</t>
  </si>
  <si>
    <t>Department of International Relations Development Fund</t>
  </si>
  <si>
    <t>Department of Demography  Development Fund</t>
  </si>
  <si>
    <t>Department of Journalism Development Fund</t>
  </si>
  <si>
    <t>Department of Sinhala Development Fund</t>
  </si>
  <si>
    <t>Faculty of Education Development Fund</t>
  </si>
  <si>
    <t>Faculty of Law Legal Research &amp; Development Fund</t>
  </si>
  <si>
    <t>Department of Law Development Fund</t>
  </si>
  <si>
    <t>Faculty of Law Staff Welfare Fund</t>
  </si>
  <si>
    <t>Faculty of Law Distress Fund</t>
  </si>
  <si>
    <t>Faculty of Law Equipments Fund</t>
  </si>
  <si>
    <t>Department of Biochemistry Development Fund</t>
  </si>
  <si>
    <t>Department of BSc. Physiotherapy Development Fund</t>
  </si>
  <si>
    <t>Department of Hematology Development Fund</t>
  </si>
  <si>
    <t>Department of Microbiology  Development Fund</t>
  </si>
  <si>
    <t>Department of Obstetrics and Gynecology  Development Fund</t>
  </si>
  <si>
    <t>Department of Pathology Development Fund</t>
  </si>
  <si>
    <t>Department of Pediatrics Development Fund</t>
  </si>
  <si>
    <t>Department of Psychological Medicine Development  Fund</t>
  </si>
  <si>
    <t>Department of Surgery Development Fund</t>
  </si>
  <si>
    <t>Faculty of Management &amp; Finance Development  Fund</t>
  </si>
  <si>
    <t>Department of Maths Development Fund</t>
  </si>
  <si>
    <t>Department of Physics Development Fund</t>
  </si>
  <si>
    <t>Department of Chemistry Biotech Services</t>
  </si>
  <si>
    <t>Department of Psychology Development  Fund</t>
  </si>
  <si>
    <t>Department of Chemistry Development Fund</t>
  </si>
  <si>
    <t>Faculty of Science Library Development Fund</t>
  </si>
  <si>
    <t>Department of Chemistry Staff Welfare Fund</t>
  </si>
  <si>
    <t>Department of Pharmacology Equipment Fund</t>
  </si>
  <si>
    <t>Department of Pharmacy Education Development Fund</t>
  </si>
  <si>
    <t>Department of Physiology Development  Fund</t>
  </si>
  <si>
    <t>Faculty of Medicine Library Development Fund</t>
  </si>
  <si>
    <t>Faculty of Education Computer Fund</t>
  </si>
  <si>
    <t>Sripalee Campus Development Fund</t>
  </si>
  <si>
    <t>Department of Anatomy Development Fund</t>
  </si>
  <si>
    <t>Department of Community Medicine Development Fund</t>
  </si>
  <si>
    <t>Department of Forensic Medicine &amp;Toxicology Development Fund</t>
  </si>
  <si>
    <t>Department of Pharmacology Development Fund</t>
  </si>
  <si>
    <t>Department of Physiology Development Fund</t>
  </si>
  <si>
    <t>Department of Political Science &amp; Public Policy  Development</t>
  </si>
  <si>
    <t>Faculty of Graduate Studies Library Fund</t>
  </si>
  <si>
    <t>Faculty of Graduate Studies Development Fund</t>
  </si>
  <si>
    <t>Faculty of Law 50th Anniversary</t>
  </si>
  <si>
    <t>Department of HRM Career Guidance Unit Development Fund</t>
  </si>
  <si>
    <t>Department of HRM Development Fund</t>
  </si>
  <si>
    <t>Faculty of Science London A/L</t>
  </si>
  <si>
    <t>SDC Fund</t>
  </si>
  <si>
    <t>Department of Statistics Development Fund</t>
  </si>
  <si>
    <t>Faculty of Medicine Student Distress Relief Fund</t>
  </si>
  <si>
    <t>Faculty of Medicine Student Medical Journal Fund</t>
  </si>
  <si>
    <t>Faculty of Law Infrastructure Development Fund</t>
  </si>
  <si>
    <t>Faculty of Management Career Guidance Unit De.Fund-HRM &amp; Mkt</t>
  </si>
  <si>
    <t>Faculty of Management Career Guidance Unit De.Fund-Marketing</t>
  </si>
  <si>
    <t>Faculty of Science Student Distress Relief Fund</t>
  </si>
  <si>
    <t>Faculty of Graduate Studies Research &amp; Publications Fund</t>
  </si>
  <si>
    <t>Faculty of Graduate Studies Capital Expenditure Fund</t>
  </si>
  <si>
    <t>Sri Palee Campus Charges for Using IT Facilities</t>
  </si>
  <si>
    <t>Sri Palee Campus Journal on Media Studies Fund</t>
  </si>
  <si>
    <t>Sri Palee Campus UNESCO Fund</t>
  </si>
  <si>
    <t>V.C'S Fund (i)</t>
  </si>
  <si>
    <t>V.C'S Fund (ii)</t>
  </si>
  <si>
    <t>Ceylon Journal of Medical Science Student Development Fund</t>
  </si>
  <si>
    <t>Faculty of Art Student Computer Unit Fund</t>
  </si>
  <si>
    <t>SIDA - Library Fund</t>
  </si>
  <si>
    <t>SIDA - Library II Fund</t>
  </si>
  <si>
    <t>Faculty of Art Sri Lanka Economic Research Conference</t>
  </si>
  <si>
    <t>Faculty of Art Business English Development Fund</t>
  </si>
  <si>
    <t>IMCAP Fund</t>
  </si>
  <si>
    <t>Faculty of Art MA in IR Fund</t>
  </si>
  <si>
    <t>Faculty of Art History &amp; Community Fund</t>
  </si>
  <si>
    <t>Faculty of Art Career Guidance Unit Development Fund</t>
  </si>
  <si>
    <t>CSHR General Account Fund</t>
  </si>
  <si>
    <t>CSHR Development Fund</t>
  </si>
  <si>
    <t>CSHR Gratuity Fund</t>
  </si>
  <si>
    <t>Faculty of Law Research Development Fund</t>
  </si>
  <si>
    <t>Faculty of Law Purchase of Books Fund</t>
  </si>
  <si>
    <t>Faculty of Law 60th Anniversary Fund</t>
  </si>
  <si>
    <t>Faculty of Law Sri Lanka Journal of International Fund</t>
  </si>
  <si>
    <t>Faculty of Law Felicitation Volume - Prof. S.M.P.Senanayake</t>
  </si>
  <si>
    <t>Faculty of Medicine Administrative Fund</t>
  </si>
  <si>
    <t>Faculty of Medicine Audio Visuval Unit Development Fund</t>
  </si>
  <si>
    <t>Faculty of Me.Ceylon Journal of Medical Science Student Fund</t>
  </si>
  <si>
    <t>Faculty of Medicine Dean's Office Welfare Fund</t>
  </si>
  <si>
    <t>Faculty of Medicine Elective Attachment Fund</t>
  </si>
  <si>
    <t>Faculty of Medicine Human Genetic Unit Development Fund</t>
  </si>
  <si>
    <t>Faculty of Medicine Language Laboratory Development Fund</t>
  </si>
  <si>
    <t>Faculty of Medicine Malariya Unit Development Fund</t>
  </si>
  <si>
    <t>Department of Surgery Mammogram Fund</t>
  </si>
  <si>
    <t>Department of Parasitology Development Fund</t>
  </si>
  <si>
    <t>Faculty of Phychiatry Unit Patients Welfare Development Fund</t>
  </si>
  <si>
    <t>Faculty of Medicine Publication Unit Development Fund</t>
  </si>
  <si>
    <t>Faculty of Medicine Students Welfare Hostels Fund</t>
  </si>
  <si>
    <t>Faculty of Medicine Virtual Learning Centre Development Fund</t>
  </si>
  <si>
    <t>Faculty of Management Career Guidance Unit De. Fund-HRM</t>
  </si>
  <si>
    <t>Faculty of Management SIDA SAREC Fund</t>
  </si>
  <si>
    <t>Faculty of Management Certificate in HRM De.Fund 12</t>
  </si>
  <si>
    <t>Faculty of Management International Research Conference 12</t>
  </si>
  <si>
    <t>Faculty of Science Chemical Analysis Services Fund</t>
  </si>
  <si>
    <t>Faculty of Science Equipment Maintenance Fund</t>
  </si>
  <si>
    <t>Faculty of Science Plant Cell &amp; Tissue Culture Fund</t>
  </si>
  <si>
    <t>Faculty of Science Disable Student Relief Fund</t>
  </si>
  <si>
    <t>Faculty of Science Computer Development Fund</t>
  </si>
  <si>
    <t>Faculty of Sc.Ceylon Journal of Medical Science Student Fund</t>
  </si>
  <si>
    <t>Faculty of Science RIC Development Fund</t>
  </si>
  <si>
    <t>Faculty of Science Sri Lanka Pharmaceutical Lab</t>
  </si>
  <si>
    <t>Faculty of Graduate Studies Cabinet Approved Building Fund</t>
  </si>
  <si>
    <t>Convocation Fund</t>
  </si>
  <si>
    <t>Cloak Hire Charges Fund</t>
  </si>
  <si>
    <t>Day Care Centre Fund 2013</t>
  </si>
  <si>
    <t>Department of Medicine Development Fund</t>
  </si>
  <si>
    <t>Faculty of Graduate Studies Research &amp; Development Fund</t>
  </si>
  <si>
    <t>Faculty of Medicine Remove of Old  Books &amp; Equipments Fund</t>
  </si>
  <si>
    <t>TOTAL REVENUE</t>
  </si>
  <si>
    <t>Department of English Development Fund</t>
  </si>
  <si>
    <t>Faculty of Medicine Ethical Clearence Fund</t>
  </si>
  <si>
    <t>Faculty of Management Computer Development  Fund</t>
  </si>
  <si>
    <t>Sports Promotion Fund-1%</t>
  </si>
  <si>
    <t xml:space="preserve">Investments  - Research </t>
  </si>
  <si>
    <t>Sport Promotion Fund</t>
  </si>
  <si>
    <t>EXCESS OF  INCOME OVER EXPENDITURE</t>
  </si>
  <si>
    <t>Fixed Deposit -CUCEC</t>
  </si>
  <si>
    <t>Unspent Grant Received from UGC</t>
  </si>
  <si>
    <t>STAMP DUTY  - FGS</t>
  </si>
  <si>
    <t>FGS-Receivable for Consumable</t>
  </si>
  <si>
    <t>RMU-Receivable for Consumable</t>
  </si>
  <si>
    <t>FM-Receivable for Consumable</t>
  </si>
  <si>
    <t>PROF ARIYAPALA - JAYASEKARA SCHOLARSHIP FUND</t>
  </si>
  <si>
    <t>DR.LAKSHMAN DE SILVA &amp; LAKSHMI DE SILVA BURSARIES</t>
  </si>
  <si>
    <t>OTHER RECEIPTS-Anatomy Block Centenary fund</t>
  </si>
  <si>
    <t>ESTABLISHMENT OF FUND FOR PUBLIC HEALTH &amp; HEALTH PROFESSIONS</t>
  </si>
  <si>
    <t>Salaries - DEPT. OF SINHALA DEVELOPMENT FUND</t>
  </si>
  <si>
    <t>Salaries - DEPT. OF MATHS DEVELOPMENT FUND</t>
  </si>
  <si>
    <t>Salaries  -  OF CHEMISTRY DEVELOPMENT FUND</t>
  </si>
  <si>
    <t>Salaries - SRI LANKA PHARMACEUTICAL LAB</t>
  </si>
  <si>
    <t>EPF - DEPT. OF ECONOMIC DEVELOPMENT FUND</t>
  </si>
  <si>
    <t>ETF-DAY CARE CENTRE A/C 2013</t>
  </si>
  <si>
    <t>ETF - DEPT. OF ECONOMIC DEVELOPMENT FUND</t>
  </si>
  <si>
    <t>Lecture Fee - SDC LEDGER A/C</t>
  </si>
  <si>
    <t>Orientation Programe - LEGAL RESEARCH &amp; DEV. FUND (LAW)</t>
  </si>
  <si>
    <t>Techmical Assistant - IMCAP LEDGER A/C</t>
  </si>
  <si>
    <t>OTHER ALLOWANCE- FORENSIC MEDICINE</t>
  </si>
  <si>
    <t>Other Allowances - SRI LANKA PHARMACEUTICAL LAB</t>
  </si>
  <si>
    <t>Head Honorarium - CHEMICAL ANALYSIS SERVICES FUND</t>
  </si>
  <si>
    <t>Overtime - DEPT. OF GEOGRAPHY DEVELOPMENT FUND</t>
  </si>
  <si>
    <t>Refreshments/Miscellanius - DEPT. OF CHEMISTRY DEVEL. FUND</t>
  </si>
  <si>
    <t>Others - SOCIOLOGY DEPARTMENT DEVELOPMENT FUND</t>
  </si>
  <si>
    <t>Others - DEPT OF DEMOGRAPHY LEDGER A/C</t>
  </si>
  <si>
    <t>OTHER RECURRENT- STUDENT WALFARE HOSTAL FUND</t>
  </si>
  <si>
    <t>OTHER RECURRENT- ANATOMY BLOC CENTENARY FUND</t>
  </si>
  <si>
    <t>OTHER RECURRENT-Establishment of a Fund for Public Health &amp;</t>
  </si>
  <si>
    <t>Advertisement - IMCAP LEDGER A/C</t>
  </si>
  <si>
    <t>Advertisement - DEPARTMENT OF ENGLISH FUND</t>
  </si>
  <si>
    <t>Advertisement - SINHALA DEPARTMENT DEVELOPMENT FUND</t>
  </si>
  <si>
    <t>Advertisement - FACULTY OF LAW DEVELOPMENT FUND</t>
  </si>
  <si>
    <t>Advertisement - FACULTY OF ARTS DEVELOPMENT FUND</t>
  </si>
  <si>
    <t>Advertisement - DEPT. OF MATHS DEVELOPMENT FUND</t>
  </si>
  <si>
    <t>Advertisment - DEPARTMENT OF NUCLEAR SCIENCE DEVE. FUND</t>
  </si>
  <si>
    <t>Other Expenses - SDC LEDGER A/C</t>
  </si>
  <si>
    <t>Other Expenses - DEPT. OF ENGLISH &amp; ELTU DEV. FUND</t>
  </si>
  <si>
    <t>Other Expenses - DEPT. OF SINHALA DEVELOPMENT FUND</t>
  </si>
  <si>
    <t>Other Expenses -  FACULTY OF ARTS DEVELOPMENT FUND</t>
  </si>
  <si>
    <t>Other Allowance - DEPT. OF ECONOMIC DEVELOPMENT FUND</t>
  </si>
  <si>
    <t>UNIVERSITY DEVE.FUND (FMD)</t>
  </si>
  <si>
    <t>Dr.Lakshman De Silva &amp; Dr.Lakshmi De Silva Bursaries</t>
  </si>
  <si>
    <t>Others Fund</t>
  </si>
  <si>
    <t>4</t>
  </si>
  <si>
    <t>5</t>
  </si>
  <si>
    <t>6</t>
  </si>
  <si>
    <t>Cash Book Balance - 086-100-1011-89762-Mahapola</t>
  </si>
  <si>
    <t>INVESTMENT-PUBLIC HEALTH &amp; HEALTH PROFESSIONS EDUCATION RESE</t>
  </si>
  <si>
    <t>Other Expenses - Department of English Development Fund</t>
  </si>
  <si>
    <t>Investment-Public Health &amp; Health professions Education rese</t>
  </si>
  <si>
    <t>Endowment Fund Investment</t>
  </si>
  <si>
    <t>Department of Psycology Development Fund</t>
  </si>
  <si>
    <t>P.B.167-1002-8317-0314</t>
  </si>
  <si>
    <t>Cash Book Balance- 167-1002-8317-0314-FM</t>
  </si>
  <si>
    <t>Faculty of Medicine Anatomy Bloccentenary Fund</t>
  </si>
  <si>
    <t>Faculty of Medicine Establishment of Fund for Public Health</t>
  </si>
  <si>
    <t>Faculty of Science Mathamatical Modeling Centre Deve. Fund</t>
  </si>
  <si>
    <t>Receivable from Treasury</t>
  </si>
  <si>
    <t>Unspent Grant Received from UGC for SDC</t>
  </si>
  <si>
    <t>Grant Received from UGC for SDC</t>
  </si>
  <si>
    <t>WIP - Faculty of Graduate Studies</t>
  </si>
  <si>
    <t>Assets Revaluation Reserve-Land</t>
  </si>
  <si>
    <t>Assets Revaluation Reserve-Building</t>
  </si>
  <si>
    <t>UGC Grant Account</t>
  </si>
  <si>
    <t>Faculty of Medicine Elective Unit</t>
  </si>
  <si>
    <t>Investment-Public Health &amp; Health Professions Education Rese</t>
  </si>
  <si>
    <t>Faculty of Graduate Studies Staff Welfare Fund</t>
  </si>
  <si>
    <t>Receivable A/C - RMU</t>
  </si>
  <si>
    <t>Assets Revaluation Reserve-Motor Vehicles</t>
  </si>
  <si>
    <t>Receivable for Consumable</t>
  </si>
  <si>
    <t>Description</t>
  </si>
  <si>
    <t>Pension-Arrears</t>
  </si>
  <si>
    <t>Application Fees-Post Graduate</t>
  </si>
  <si>
    <t xml:space="preserve">Sport Fee Payable </t>
  </si>
  <si>
    <t>Investment Seven Day Call Deposits</t>
  </si>
  <si>
    <t>Stamp Duty- Virtual Campus</t>
  </si>
  <si>
    <t>P.B-086-100-1611-89655</t>
  </si>
  <si>
    <t>P/B THIMBIRI.-086100130013550 - UOC</t>
  </si>
  <si>
    <t>Transfer A/C-086-100-1611-89655</t>
  </si>
  <si>
    <t>Income - LIBRARY DEVELOPMENT FUND</t>
  </si>
  <si>
    <t>Income - MATHEMATICS BUILDING PRESERVATION FUND</t>
  </si>
  <si>
    <t>Income - VIRTUAL CAMPUS UC ADMINISTRATIVE FUND</t>
  </si>
  <si>
    <t xml:space="preserve"> Other Allowances - DEPT. OF ECONOMIC DEVELOPMENT FUND</t>
  </si>
  <si>
    <t>Other Allowances - DEPT. OF ENGLISH &amp; ELTU DEV. FUND</t>
  </si>
  <si>
    <t>Other Allowances - FACULTY OF LAW DISTRESS FUND</t>
  </si>
  <si>
    <t>Other Allowances  - FACULTY OF LAW DEVELOPMENT FUND</t>
  </si>
  <si>
    <t>QTHER ALLOWANCE-PATIENT WALFARE DEVELOPMENT FUND</t>
  </si>
  <si>
    <t>Other Allowances - DEPT. PHYSICS DEVELOPMENT FUND</t>
  </si>
  <si>
    <t>Admin Asst - FACULTY OF LAW DEVELOPMENT FUND</t>
  </si>
  <si>
    <t>Secretary/ Office Staff - CHEMICAL ANALYSIS SERVICES FUND</t>
  </si>
  <si>
    <t>Secretary/ Office Stafff - BIOTECH SERVICES - DEPT OF CHEMIS</t>
  </si>
  <si>
    <t>Overtime - FACULTY OF EDUCATION  DEVELOPMENT FUND</t>
  </si>
  <si>
    <t>Travelling - FACULTY OF ARTS DEVELOPMENT FUND</t>
  </si>
  <si>
    <t xml:space="preserve"> Supplies (consumables) - ECON LIBRARY DEVELOPMENT FUND</t>
  </si>
  <si>
    <t>Supplies (consuma- DEPARTMENT OF PSYCHOLOGY DEVELOPMENT FUND</t>
  </si>
  <si>
    <t>Supplies (consumables) - DEPT. OF ZOOLOGY DEVELOPMENT  FUND</t>
  </si>
  <si>
    <t>Supplies (consumables) - DEPT. OF MATHS DEVELOPMENT FUND</t>
  </si>
  <si>
    <t>Supplies (consumables- VIRTUAL CAMPUS UC ADMINISTRATIVE FUND</t>
  </si>
  <si>
    <t>Supplies Capital  - DEPT OF JOURNALISM DEV FUND</t>
  </si>
  <si>
    <t>Supplies Capital - DEVELOPMENT FUND - CAREER GUIDANCE UNIT</t>
  </si>
  <si>
    <t>post/fax/internet - DEPT OF JOURNALISM DEV FUND</t>
  </si>
  <si>
    <t>Refreshments/Miscellaneous - DEP OF SINHALA DEV FUND</t>
  </si>
  <si>
    <t>Refreshments/Miscellaneous - FAC OF EDU  DEVELOPMENT FUND</t>
  </si>
  <si>
    <t>Refreshments/Miscellaneous - SIDA SAREC A/C 34</t>
  </si>
  <si>
    <t>Refresh - DEP  OF POLI. SCE.&amp; PUBLIC POLICY DEVELOPMENT FUND</t>
  </si>
  <si>
    <t>Refreshments/Miscellaneous - MATH MODELING CENTRE DEVE FUND</t>
  </si>
  <si>
    <t>Refreshments/Miscell - VIRTUAL CAMPUS UC ADMINISTRATIVE FUND</t>
  </si>
  <si>
    <t>Maintenance - DEPT. OF MATHS DEVELOPMENT FUND</t>
  </si>
  <si>
    <t>Maintenance - DEPT. PHYSICS DEVELOPMENT FUND</t>
  </si>
  <si>
    <t>Maintenance - DEPARTMENT OF NUCLEAR SCIENCE DEVELOPMENT FUND</t>
  </si>
  <si>
    <t>Maintenance - VIRTUAL CAMPUS UC ADMINISTRATIVE FUND</t>
  </si>
  <si>
    <t>Others- DEP OF INTERNATIONAL RELATIONS &amp; DEVELOPMENT  FUND</t>
  </si>
  <si>
    <t>Others - DEPT. PHYSICS DEVELOPMENT FUND</t>
  </si>
  <si>
    <t xml:space="preserve"> Others - VIRTUAL CAMPUS UC ADMINISTRATIVE FUND</t>
  </si>
  <si>
    <t>Advertisement - LIBRARY DEVELOPMENT FUND</t>
  </si>
  <si>
    <t>Advertisement - COMPUTER TEACHING LAB - 2</t>
  </si>
  <si>
    <t>Paper Setting -  ADMINISTRATIVE EXPENSES A/C</t>
  </si>
  <si>
    <t>Typing/Printing - CONVERCATION A/C</t>
  </si>
  <si>
    <t>Type/Print/Packet/Dupli - ADMINISTRATIVE EXPENSES A/C</t>
  </si>
  <si>
    <t>Awards  - ADMINISTRATIVE EXPENSES A/C</t>
  </si>
  <si>
    <t>Awards - CONVERCATION A/C</t>
  </si>
  <si>
    <t>Awards - SDC LEDGER A/C</t>
  </si>
  <si>
    <t>Other University Funds - DEPT. OF MATHS DEVELOPMENT FUND</t>
  </si>
  <si>
    <t>Laboratory &amp; Teaching Equipment-Treasury Fund</t>
  </si>
  <si>
    <t>Sundry Advance - Extension Courses</t>
  </si>
  <si>
    <t>Advance for Programmers - 2014</t>
  </si>
  <si>
    <t>Debtors</t>
  </si>
  <si>
    <t>PENSION-Arrears</t>
  </si>
  <si>
    <t>Cash Book Balance-086-100-1611-89655</t>
  </si>
  <si>
    <t>Cash Book Balance--086-100130013550 - UOC</t>
  </si>
  <si>
    <t>Advance For Programmes - 2014</t>
  </si>
  <si>
    <t>TRANSFER A/C BETWEEN RMU &amp; CUCEC</t>
  </si>
  <si>
    <t>Income - ECON LIBRARY DEVELOPMENT FUND</t>
  </si>
  <si>
    <t>TRAVELLING &amp; SUB - FACULTY OF MGT &amp; FINANCE DEVELOPMENT FUND</t>
  </si>
  <si>
    <t xml:space="preserve"> Travelling- DEPT. OF STATISTIC DEVELOPMENT FUND</t>
  </si>
  <si>
    <t xml:space="preserve"> Travelling- MATH MODELING CENTRE DEVE FUND</t>
  </si>
  <si>
    <t xml:space="preserve"> Travelling - VIRTUAL CAMPUS UC ADMINISTRATIVE FUND</t>
  </si>
  <si>
    <t>Supplies Capita - FACULTY OF LAW INFRASTRUCTURE DEV FUND</t>
  </si>
  <si>
    <t>Supplies Capita - DEPT. PHYSICS DEVELOPMENT FUND</t>
  </si>
  <si>
    <t>post/fax/internet - VIRTUAL CAMPUS UC ADMINISTRATIVE FUND</t>
  </si>
  <si>
    <t>Room Rent/Hall Char - FACULTY OF EDUCATION  DEVELOPMENT FUND</t>
  </si>
  <si>
    <t>Room Rent/Hall Charge- MATH MODELING CENTRE DEVE FUND</t>
  </si>
  <si>
    <t xml:space="preserve"> Others - DAY CARE CENTRE A/C -  2013</t>
  </si>
  <si>
    <t>Other Expenses - CONVERCATION A/C</t>
  </si>
  <si>
    <t>Other University Fu - DEPARTMENT OF NUCLEAR SCIENCE DEV FUND</t>
  </si>
  <si>
    <t>University Dev. Fund - BIOTECH SERVICES  - DEPT. OF CHEMIS</t>
  </si>
  <si>
    <t>University Dev Fund - DEPARTMENT OF NUCLEAR SCIENCE DEV FUND</t>
  </si>
  <si>
    <t>Administration(RMU) Fu - BIOTECH SERVICES  - DEPT. OF CHEMIS</t>
  </si>
  <si>
    <t>Administration(RMU) - DEPARTMENT OF NUCLEAR SCIENCE DEV FUND</t>
  </si>
  <si>
    <t>Faculty Development Fu - BIOTECH SERVICES  - DEPT. OF CHEMIS</t>
  </si>
  <si>
    <t>Fac Dev Fund - DEPARTMENT OF NUCLEAR SCIENCE DEV FUND</t>
  </si>
  <si>
    <t>Department Dev.Fund  - BIOTECH SERVICES  - DEPT. OF CHEMIS</t>
  </si>
  <si>
    <t>UTILITIES- DEPARTMENT OF NUCLEAR SCIENCE DEV FUND</t>
  </si>
  <si>
    <t>Investment Seven Day Call Deposits-RMU</t>
  </si>
  <si>
    <t>Investment Seven Day Call Deposits - RMU</t>
  </si>
  <si>
    <t>LIBRARY DEVELOPMENT FUND</t>
  </si>
  <si>
    <t>Room Rent/Hall C - FACULTY OF MGT &amp; FINANCE DEVELOPMENT FUND</t>
  </si>
  <si>
    <t>Traveling/Transport  - DEPT. OF ECONOMIC DEVELOPMENT FUND</t>
  </si>
  <si>
    <t>Traveling/Transport - DEPT OF JOURNALISM DEV FUND</t>
  </si>
  <si>
    <t>Refreshments/Miscellaneous - SRI LANKA PHARMACEUTICAL LAB</t>
  </si>
  <si>
    <t>Others - DEPT OF JOURNALISM DEV FUND</t>
  </si>
  <si>
    <t xml:space="preserve">Gratuity </t>
  </si>
  <si>
    <t xml:space="preserve"> Travelling - DEPT. OF MATHS DEVELOPMENT FUND</t>
  </si>
  <si>
    <t>post/fax/internet - DEPT OF DEMOGRAPHY LEDGER A/C</t>
  </si>
  <si>
    <t>Debtors-Extension Course</t>
  </si>
  <si>
    <t>Suppliers Registration Fees</t>
  </si>
  <si>
    <t>Payable Bursary</t>
  </si>
  <si>
    <t>Extension Courses Controll Account</t>
  </si>
  <si>
    <t>WIP- Student Information System</t>
  </si>
  <si>
    <t>Pre Payments-FMF</t>
  </si>
  <si>
    <t>Income - UNIVERSITY OF COLOMBO DEVELOPMENT FUND</t>
  </si>
  <si>
    <t>Income - U/C REVIEW VOLUME NO. V</t>
  </si>
  <si>
    <t>Income - ADMINISTRATIVE EXPENSES A/C</t>
  </si>
  <si>
    <t>Income - IRQUE COMPUTER FUND</t>
  </si>
  <si>
    <t>Income - SPORTS PROMOTION FUND</t>
  </si>
  <si>
    <t>Income - CONVERCATION A/C</t>
  </si>
  <si>
    <t>Income - CLOAK HIRE CHARGES A/C</t>
  </si>
  <si>
    <t>Income - SDC LEDGER A/C</t>
  </si>
  <si>
    <t>Income - MEDICAL INSURANCE WELFARE SCHEME FUND</t>
  </si>
  <si>
    <t>Income - INTERNATIONAL CONFERENCE</t>
  </si>
  <si>
    <t>Income - DAY CARE CENTRE A/C -  2013</t>
  </si>
  <si>
    <t>Income - SPORT PROMOTION FUND - FIXED DEPOSIT A/C</t>
  </si>
  <si>
    <t>Income - COLOMBO UNIVERSITY DEVELOPMENT FUND</t>
  </si>
  <si>
    <t>Income - FACULTY OF SCIENCE DEVELOPMENT FUND</t>
  </si>
  <si>
    <t>Income - SRI LANKA JOURNAL OF INTERNATIONAL LAW</t>
  </si>
  <si>
    <t>Income - COLOMBO LAW REVIEW</t>
  </si>
  <si>
    <t>Income - SOCIOLOGY DEPARTMENT DEVELOPMENT FUND</t>
  </si>
  <si>
    <t>Income - STUDENT COMPUTER UNIT FUND</t>
  </si>
  <si>
    <t>Income - SRI LANKA ECONOMIC RESEARCH CONFERENCE</t>
  </si>
  <si>
    <t>Income - DEPT. OF ECONOMICS COMPUTER LAB FUND</t>
  </si>
  <si>
    <t>Income - DEPT. OF GEOGRAPHY DEVELOPMENT FUND</t>
  </si>
  <si>
    <t>Income - DEPT. OF ECONOMIC DEVELOPMENT FUND</t>
  </si>
  <si>
    <t>Income - DEPT. OF ENGLISH &amp; ELTU DEV. FUND</t>
  </si>
  <si>
    <t>Income - BUSINESS ENGLISH FUND</t>
  </si>
  <si>
    <t>Income - IMCAP LEDGER A/C</t>
  </si>
  <si>
    <t>Income - DEPT OF ENGLISH DEVELOPMENT FUND</t>
  </si>
  <si>
    <t>Income - DEPT OF INTERNATIONAL RELATIONS FUND</t>
  </si>
  <si>
    <t>Income - HISTORY &amp; COMMUINITY FUND</t>
  </si>
  <si>
    <t>Income - DEPT. OF HISTORY DEVELOPMENT FUND</t>
  </si>
  <si>
    <t>Income - DEP OF INTERNATIONAL RELATIONS &amp; DEVELOPMENT  FUND</t>
  </si>
  <si>
    <t>Income - DEPT OF DEMOGRAPHY LEDGER A/C</t>
  </si>
  <si>
    <t>Income - DEPT OF JOURNALISM DEV FUND</t>
  </si>
  <si>
    <t>Income - DEVELOPMENT FUND - CAREER GUIDANCE UNIT</t>
  </si>
  <si>
    <t>Income - DEPT. OF SINHALA DEVELOPMENT FUND</t>
  </si>
  <si>
    <t>Income - DEPT. OF HUMANITIES EDUCATION DEV.FUND</t>
  </si>
  <si>
    <t>Income - FACULTY OF EDUCATION  DEVELOPMENT FUND</t>
  </si>
  <si>
    <t>Income - NEREC FUND</t>
  </si>
  <si>
    <t>Income - DEPARTMENT OF PSYCHOLOGY DEVELOPMENT FUND</t>
  </si>
  <si>
    <t>Income - GENERAL ACCOUNT (CSHR)</t>
  </si>
  <si>
    <t>Income - CSHR DEVELOPMENT FUND</t>
  </si>
  <si>
    <t>Income - CSHR GRATUITY FUND</t>
  </si>
  <si>
    <t>Income - FACULTY OF LAW LEGAL RESEARCH &amp; DEV. FUND</t>
  </si>
  <si>
    <t>Income - L.L.M. DEVELOPMENT FUND (LAW)</t>
  </si>
  <si>
    <t>Income - FACULTY OF LAW STAFF WELFARE FUND</t>
  </si>
  <si>
    <t>Income - FACULTY OF LAW INFRASTRUCTURE DEV FUND</t>
  </si>
  <si>
    <t>Income - FACULTY OF LAW DISTRESS FUND</t>
  </si>
  <si>
    <t>Income - FACULTY OF LAW  RESEARCH DEV. FUND</t>
  </si>
  <si>
    <t>Income - FACULTY OF LAW DEVELOPMENT FUND</t>
  </si>
  <si>
    <t>Income - 60TH ANNIVERSARY - LAW FACULTY</t>
  </si>
  <si>
    <t>Income - LAW FACULTY EQUIPMENTS FUND</t>
  </si>
  <si>
    <t>Income - FELICITATION VOLUME - PROF. S.M.P.S</t>
  </si>
  <si>
    <t>Income - CSHR ADMINISTRATIVE FUND</t>
  </si>
  <si>
    <t>ADMINISTRATIVE FUND</t>
  </si>
  <si>
    <t>ANATOMY DEPARTMENT DEVELOPMENT FUND</t>
  </si>
  <si>
    <t>AUDIO VISUAL UNIT DEVELOPMENT FUND</t>
  </si>
  <si>
    <t>BIOCHEMESTYI DEPARTMENT DEVELOPMENT FUND</t>
  </si>
  <si>
    <t>BSC. PHYSIOTHERAPY DEVELOPMENT FUND</t>
  </si>
  <si>
    <t>CLINICAL MEDICINE DEPARTMENT DEVELOPMENT FUND</t>
  </si>
  <si>
    <t>COMMUNITY MEDICINE DEPARTMENT  DEVELOPMENT FUND</t>
  </si>
  <si>
    <t>CORE GROUP FOR DISSSASTER MANAGMENT</t>
  </si>
  <si>
    <t>DEAN' S OFFICE WALFARE FUND</t>
  </si>
  <si>
    <t>ELECTIVE ATTACHMENT FUND</t>
  </si>
  <si>
    <t>ETHICAL CLEARENCE FUND</t>
  </si>
  <si>
    <t>FACULTY OF  MEDICINE  DEVELOPMENT FUND</t>
  </si>
  <si>
    <t>FORENSIC MEDICINE &amp; TOXICOLOGY DEPARTMENT  DEVELOPMENT FUND</t>
  </si>
  <si>
    <t>HAEMOTOLOGY  DEPARTMENT  DEVELOPMENT FUND</t>
  </si>
  <si>
    <t>HUMAN GENETIC  UNIT DEVELOPMENT FUND</t>
  </si>
  <si>
    <t>LANGUAGE LABORATORY   DEVELOPMENT FUND</t>
  </si>
  <si>
    <t>MALARIYA UNIT  DEVELOPMENT FUND</t>
  </si>
  <si>
    <t>MEMEGRAMM FUND</t>
  </si>
  <si>
    <t>DEPARTMENT OF MICROBIOLOGY   DEVELOPMENT FUND</t>
  </si>
  <si>
    <t>OBSTETRICS &amp; GYNOCOLOGY DEPARTMENT  DEVELOPMENT FUND</t>
  </si>
  <si>
    <t>PARASITOLOGY  DEPARTMENT  DEVELOPMENT FUND</t>
  </si>
  <si>
    <t>PATHOLOGY DEPARTMENT  DEVELOPMENT FUND</t>
  </si>
  <si>
    <t>PEADIATRIC  DEPARTMENT  DEVELOPMENT FUND</t>
  </si>
  <si>
    <t>PHARMACOLOGY  DEPARTMENT  DEVELOPMENT FUND</t>
  </si>
  <si>
    <t>PHYCHIATRY UNIT PATIENTS WALFARE DEVELOPMENT FUND</t>
  </si>
  <si>
    <t>PHYSIOLOGY DEPARTMENT  DEVELOPMENT FUND</t>
  </si>
  <si>
    <t>PSYCHOLOGICAL MEDICINE DEPT. DEVE. FUND</t>
  </si>
  <si>
    <t>PUBLICATION UNIT DEVELOPMENT FUND</t>
  </si>
  <si>
    <t>REMOVE OF OLD BOOKS &amp; EQUIPMENT FUND</t>
  </si>
  <si>
    <t>STUDENT MEDICAL JOURNAL  FUND</t>
  </si>
  <si>
    <t>STUDENT WALFARE HOSTELS FUND</t>
  </si>
  <si>
    <t>SURGERY DEPARTMENT  DEVELOPMENT FUND</t>
  </si>
  <si>
    <t>VIRTUAL  LEARNING CENTER DEVELOPMENT FUND</t>
  </si>
  <si>
    <t>Income - HRM DEVELOPMENT FUND</t>
  </si>
  <si>
    <t>Income - FACULTY OF MANAGEMENT - COMPUTER FUND</t>
  </si>
  <si>
    <t>Income - FACULTY OF MGT &amp; FINANCE DEVELOPMENT FUND</t>
  </si>
  <si>
    <t>Income - HRM 2007 - CAREER GUIDANCE</t>
  </si>
  <si>
    <t>Income - CAREER GUIDENCE HRM</t>
  </si>
  <si>
    <t>Income - CAREER GUIDENCE HRM &amp; MARKETING</t>
  </si>
  <si>
    <t>Income - CAREER GUIDENCE MARKETING</t>
  </si>
  <si>
    <t>Income - SIDA SAREC A/C 34</t>
  </si>
  <si>
    <t>Income - DEPT. OF ZOOLOGY DEVELOPMENT  FUND</t>
  </si>
  <si>
    <t>Income - STUDENT DISTRESS RELIEF FUND</t>
  </si>
  <si>
    <t>Income - CHEMICAL ANALYSIS SERVICES FUND</t>
  </si>
  <si>
    <t>Income - FACULTY OF ARTS DEVELOPMENT FUND</t>
  </si>
  <si>
    <t>Income - EQUIPMENT MIAINTENANCE FUND</t>
  </si>
  <si>
    <t>Income - DEPT. OF MATHS DEVELOPMENT FUND</t>
  </si>
  <si>
    <t>Income - DEPT. PHYSICS DEVELOPMENT FUND</t>
  </si>
  <si>
    <t>Income - DEPT.OF BOTANY DEVELOPMENT FUND</t>
  </si>
  <si>
    <t>Income - PLANT CELL &amp; TISSUE CULTURE FUND</t>
  </si>
  <si>
    <t>Income - DEP  OF POLI. SCE.&amp; PUBLIC POLICY DEVELOPMENT FUND</t>
  </si>
  <si>
    <t>Income - BIOTECH SERVICES  - DEPT. OF CHEMIS</t>
  </si>
  <si>
    <t>Income - DISSABLE STUDENT RELIEF FUND</t>
  </si>
  <si>
    <t>Income - DEPT. OF STATISTIC DEVELOPMENT FUND</t>
  </si>
  <si>
    <t>Income - DEPT. OF CHEMISTRY DEVELOPMENT FUND</t>
  </si>
  <si>
    <t>Income - SCIENCE LIBRARY DEVELOPMENT FUND</t>
  </si>
  <si>
    <t>Income - STAFF WELFAIR FUND - CHEMISTRY</t>
  </si>
  <si>
    <t>Income - COMPUTER DEVELOPMENT FUNDS</t>
  </si>
  <si>
    <t>Income - DEPARTMENT OF NUCLEAR SCIENCE DEVELOPMENT FUND</t>
  </si>
  <si>
    <t>Income - LONDON A/L</t>
  </si>
  <si>
    <t>Income - SRI LANKA PHARMACEUTICAL LAB</t>
  </si>
  <si>
    <t>Income - MATHEMATICAL MODELING CENTRE DEVELOPMENT FUND</t>
  </si>
  <si>
    <t>Income - B.Sc.SPECIAL DEGREE IN PHARMACY FUND</t>
  </si>
  <si>
    <t>FGS -  RESEARCH &amp; DEVELOPMENT FUND</t>
  </si>
  <si>
    <t>FGS - LIBRARY FUND</t>
  </si>
  <si>
    <t>FGS -  DEVELOPMENT FUND</t>
  </si>
  <si>
    <t>CABINET APPROVED  BUILDING FUND - FGS</t>
  </si>
  <si>
    <t>STAFF WELFARE FUND FGS</t>
  </si>
  <si>
    <t>Income - SIDA - LIBRARY</t>
  </si>
  <si>
    <t>Income - SIDA - LIBRARY II</t>
  </si>
  <si>
    <t>Salaries - DAY CARE CENTRE A/C 2013</t>
  </si>
  <si>
    <t>Salaries - ADMINISTRATIVE EXPENSES A/C</t>
  </si>
  <si>
    <t>Salaries - SPORTS PROMOTION FUND</t>
  </si>
  <si>
    <t>Salaries - DEPT. OF ECO. DEVELOPMENT FUND</t>
  </si>
  <si>
    <t>Salaries - DEPT. OF ENGLISH &amp; ELTU DEV. FUND</t>
  </si>
  <si>
    <t>Salaries - BUSINESS ENGLISH FUND</t>
  </si>
  <si>
    <t>Salaries - IMCAP LEDGER A/C</t>
  </si>
  <si>
    <t>Salaries - DEVELOPMENT FUND - CAREER GUIDANCE UNIT</t>
  </si>
  <si>
    <t>Salaries - EDUCATION FACULTY DEVELOPMENT FUND</t>
  </si>
  <si>
    <t>Salaries - NEREC FUND</t>
  </si>
  <si>
    <t>Salaries - CSHR ADMINISTRATIVE FUND</t>
  </si>
  <si>
    <t>SALARIES- Clinical Medicine</t>
  </si>
  <si>
    <t>SALARIES- Comunity Medicine</t>
  </si>
  <si>
    <t>SALARIES- Ethical Clearence</t>
  </si>
  <si>
    <t>SALARIES- Faculty Of Medicine</t>
  </si>
  <si>
    <t>SALARIES-Forensic medicine science &amp; Toxicology</t>
  </si>
  <si>
    <t>SALARIES- Human Genetic</t>
  </si>
  <si>
    <t>SALARIES- Language Laborotory</t>
  </si>
  <si>
    <t>SALARIES- Memogramm Fund</t>
  </si>
  <si>
    <t>SALARIES- Microbiology</t>
  </si>
  <si>
    <t>SALARIES- Peadiatric</t>
  </si>
  <si>
    <t>SALARIES- Pharmocology</t>
  </si>
  <si>
    <t>SALARIES- Surgery</t>
  </si>
  <si>
    <t>Salaries - MGT &amp; FINANCE FUND</t>
  </si>
  <si>
    <t>Salaries - FACULTY OF ARTS DEVELOPMENT FUND</t>
  </si>
  <si>
    <t>Salaries - PHYSICS DEPARTMENT DEVELOPMENT FUND</t>
  </si>
  <si>
    <t>Salaries - PLANT CELL &amp; TISSUE CULTURE FUND</t>
  </si>
  <si>
    <t>Salarie - DEP  OF POLI. SCE.&amp; PUBLIC POLICY DEVELOPMENT FUND</t>
  </si>
  <si>
    <t>Salaries - FACULTY OF SCIENCE DEVELOPMENT FUND</t>
  </si>
  <si>
    <t>EPF - ADMINISTRATIVE EXPENSES A/C</t>
  </si>
  <si>
    <t>EPF - DAY CARE CENTRE A/C 2013</t>
  </si>
  <si>
    <t>EPF - IMCAP LEDGER A/C</t>
  </si>
  <si>
    <t>EPF - NEREC FUND</t>
  </si>
  <si>
    <t>EPF - CSHR ADMINISTRATIVE FUND</t>
  </si>
  <si>
    <t>EPF - MGT &amp; FINANCE FUND</t>
  </si>
  <si>
    <t>ETF - ADMINISTRATIVE EXPENSES A/C</t>
  </si>
  <si>
    <t>ETF - IMCAP LEDGER A/C</t>
  </si>
  <si>
    <t>ETF - NEREC FUND</t>
  </si>
  <si>
    <t>ETF - CSHR ADMINISTRATIVE FUND</t>
  </si>
  <si>
    <t>ETF - MGT &amp; FINANCE FUND</t>
  </si>
  <si>
    <t>Lecture Fee - Dept Development Fund - Journalisum</t>
  </si>
  <si>
    <t>Lecture Fee - CSHR DEVELOPMENT FUND</t>
  </si>
  <si>
    <t>Lecture Fee - LEGAL RESEARCH &amp; DEV. FUND (LAW)</t>
  </si>
  <si>
    <t>Lecture Fee -  CSHR ADMINISTRATIVE FUND</t>
  </si>
  <si>
    <t>Technical Assistant - CHEMICAL ANALYSIS SERVICES FUND</t>
  </si>
  <si>
    <t>Technical Assistant - BIOTECH SERVICES - DEPT. OF CHEMIS</t>
  </si>
  <si>
    <t>Technical Assistant  - ADMINISTRATIVE EXPENSES A/C</t>
  </si>
  <si>
    <t>Technical Assistant - DEPT. OF ECONOMIC DEVELOPMENT FUND</t>
  </si>
  <si>
    <t>Others - FACULTY OF ARTS DEVELOPMENT FUND</t>
  </si>
  <si>
    <t>Other Allowance - ADMINISTRATIVE EXPENSES A/C</t>
  </si>
  <si>
    <t>Other Allowance - SPORTS PROMOTION FUND</t>
  </si>
  <si>
    <t>Other Allowance - CONVERCATION A/C</t>
  </si>
  <si>
    <t>Other Allowances - SL ECONOMIC RESEARCH CONFERENCE</t>
  </si>
  <si>
    <t>Other Allowances - DEPT OF IR DEV FUND</t>
  </si>
  <si>
    <t>Other Allowances - DEPT. OF SINHALA DEVELOPMENT FUND</t>
  </si>
  <si>
    <t>Other Allowances  - FACULTY OF EDUCATION  DEVELOPMENT FUND</t>
  </si>
  <si>
    <t>Other Allowances - NEREC FUND</t>
  </si>
  <si>
    <t>Other Allowances - CSHR GRATUITY</t>
  </si>
  <si>
    <t>Other Allowances - FACULTY OF LAW LEGAL RESEARCH &amp; DEV. FUND</t>
  </si>
  <si>
    <t>Other Allowances - L.L.M. DEVELOPMENT FUND (LAW)</t>
  </si>
  <si>
    <t>Other Allowance - SRI LANKA JOURNAL OF INTERNATIONAL LAW</t>
  </si>
  <si>
    <t>Other Allowances -  CSHR ADMINISTRATIVE FUND</t>
  </si>
  <si>
    <t>OTHER ALLOWANCE- Administrative Fund</t>
  </si>
  <si>
    <t>OTHER ALLOWANCE-Anatomy</t>
  </si>
  <si>
    <t>OTHER ALLOWANCE- Biochemestry</t>
  </si>
  <si>
    <t>OTHER ALLOWANCE- clinical Medecine</t>
  </si>
  <si>
    <t>OTHER ALLOWANCE- Community Medicine</t>
  </si>
  <si>
    <t>OTHER ALLOWANCE-DEAM'S OFFICE WALFARE FUND</t>
  </si>
  <si>
    <t>OTHER ALLOWANCE- Faculty Of Medicine</t>
  </si>
  <si>
    <t>OTHER ALLOWANCE-Human Genatic</t>
  </si>
  <si>
    <t>PAYMENTS FOR SUPPORTING STAFF-Memogramm Fund</t>
  </si>
  <si>
    <t>OTHER ALLOWANCE- Parasitology</t>
  </si>
  <si>
    <t>OTHER ALLOWANCE- Peadiatric</t>
  </si>
  <si>
    <t>OTHER ALLOWANCE- pharmacology</t>
  </si>
  <si>
    <t>OTHER ALLOWANCE- physiology</t>
  </si>
  <si>
    <t>OTHER ALLOWANCE- psychological</t>
  </si>
  <si>
    <t>OTHER ALLOWANCE- Surgery Dept.</t>
  </si>
  <si>
    <t>OTHER ALLOWANCE-Establishment of a Fund for Public Health &amp;</t>
  </si>
  <si>
    <t>Other Allowances - MGT &amp; FINANCE FUND</t>
  </si>
  <si>
    <t>Other Allowances - CHEMICAL ANALYSIS SERVICES FUND</t>
  </si>
  <si>
    <t>Other Allowances - FACULTY OF ARTS DEVELOPMENT FUND</t>
  </si>
  <si>
    <t>Other Allowances - BIOTECH SERVICES  - DEPT. OF CHEMIS</t>
  </si>
  <si>
    <t>Other Allowances - FACULTY OF SCIENCE DEVELOPMENT FUND</t>
  </si>
  <si>
    <t>Supporting Staff - CHEMICAL ANALYSIS SER FUND</t>
  </si>
  <si>
    <t>Supporting Staff - VIRTUAL CAMPUS UC ADMINISTRATIVE FUND</t>
  </si>
  <si>
    <t>Co-ordinator - CHEMICAL ANALYSIS SERVICES FUND</t>
  </si>
  <si>
    <t>Co-ordinator - FACULTY OF ARTS DEVELOPMENT FUND</t>
  </si>
  <si>
    <t>Co-ordinator - BIOTECH SERVICES  - DEPT. OF CHEMISTRY</t>
  </si>
  <si>
    <t xml:space="preserve"> Co-ordinator- NEREC FUND</t>
  </si>
  <si>
    <t>Admin Asst -  CHEMICAL ANALYSIS SERVICES FUND</t>
  </si>
  <si>
    <t>Interview/ Selection Board - CSHR DEVELOPMENT FUND</t>
  </si>
  <si>
    <t>Interview/ Selection Board -FACULTY OF LAW DEVELOPMENT FUND</t>
  </si>
  <si>
    <t>Dean Honorarium -  CHEMICAL ANALYSIS SERVICES FUND</t>
  </si>
  <si>
    <t>Dean Honorarium - BIOTECH SERVICES  - DEPT. OF CHEMIS</t>
  </si>
  <si>
    <t>Head Honorarium - BIOTECH SERVICES  - DEPT. OF CHEMIS</t>
  </si>
  <si>
    <t>Secretary/ Office Staff - FAC OF EDU  DEV FUND</t>
  </si>
  <si>
    <t>Secretary/ Offic - FACULTY OF LAW LEGAL RESEARCH &amp; DEV. FUND</t>
  </si>
  <si>
    <t>Secretary/ Office Staff - FACULTY OF ARTS DEVELOPMENT FUND</t>
  </si>
  <si>
    <t>Secretary/ Office Staff - CHEMISTRY DEPT. DEV. FUND</t>
  </si>
  <si>
    <t>Overtime - ADMINISTRATIVE EXPENSES A/C</t>
  </si>
  <si>
    <t>Overtime - SPORTS PROMOTION FUND</t>
  </si>
  <si>
    <t>Overtime - CONVERCATION A/C</t>
  </si>
  <si>
    <t>Overtime - LIBRARY DEVELOPMENT FUND</t>
  </si>
  <si>
    <t>Overtime - SOCIOLOGY DEPARTMENT DEVELOPMENT FUND</t>
  </si>
  <si>
    <t xml:space="preserve"> Overtime- NEREC FUND</t>
  </si>
  <si>
    <t>Overtime - FACULTY OF LAW DEVELOPMENT FUND</t>
  </si>
  <si>
    <t>Overtime - MGT &amp; FINANCE FUND</t>
  </si>
  <si>
    <t>Overtime - DEPT. OF ZOOLOGY DEVELOPMENT  FUND</t>
  </si>
  <si>
    <t>Overtime - FACULTY OF ARTS DEVELOPMENT FUND</t>
  </si>
  <si>
    <t>Overtime - FACULTY OF SCIENCE DEVELOPMENT FUND</t>
  </si>
  <si>
    <t>Traveling/Transport - ADMINISTRATIVE EXPENSES A/C</t>
  </si>
  <si>
    <t>Traveling/Transport - SPORTS PROMOTION FUND</t>
  </si>
  <si>
    <t>Traveling/Transport - CONVERCATION A/C</t>
  </si>
  <si>
    <t>Traveling/Transport - Department of English Development Fund</t>
  </si>
  <si>
    <t>Traveling/Transport - SINHALA DEPARTMENT DEVELOPMENT FUND</t>
  </si>
  <si>
    <t>Traveling/Transport - NEREC FUND</t>
  </si>
  <si>
    <t>Traveling/Transport - FACULTY OF LAW DEVELOPMENT FUND</t>
  </si>
  <si>
    <t>Travelling - FACULTY OF SCIENCE DEVELOPMENT FUND</t>
  </si>
  <si>
    <t>Supplies (consumables) - ADMINISTRATIVE EXPENSES A/C</t>
  </si>
  <si>
    <t>Supplies (consumables) - SPORTS PROMOTION FUND</t>
  </si>
  <si>
    <t>Supplies (consumables) - CONVERCATION A/C</t>
  </si>
  <si>
    <t>Supplies (consumables) - CLOAK HIRE CHARGES A/C</t>
  </si>
  <si>
    <t>Supplies (consumables) - SDC LEDGER A/C</t>
  </si>
  <si>
    <t>Supplies (consumables) - DAY CARE CENTRE A/C 2013</t>
  </si>
  <si>
    <t>Supplies (consumables - SOCIOLOGY DEP DEVELOPMENT FUND</t>
  </si>
  <si>
    <t>Supplies (consumables) - ECONOMICS DEPT.OF COMPUTER LAB FUND</t>
  </si>
  <si>
    <t>Supplies (consumables) - ECON DEPT DEV FUND</t>
  </si>
  <si>
    <t>Supplies (consumables) - DEPT. OF ENGLISH &amp; ELTU DEV. FUND</t>
  </si>
  <si>
    <t>Supplies (consumables) - BUSINESS ENGLISH FUND</t>
  </si>
  <si>
    <t>Supplies (consumables) - IMCAP LEDGER A/C</t>
  </si>
  <si>
    <t>Supplies (consumables) - DEPARTMENT OF ENGLISH FUND</t>
  </si>
  <si>
    <t>Supplies (consumables) - DEPT OF JOURNALISM DEV FUND</t>
  </si>
  <si>
    <t>Supplies (consumables) - CAREER GUIDANCE UNIT</t>
  </si>
  <si>
    <t>Supplies (consumables) - SINHALA DEPARTMENT DEVELOPMENT FUND</t>
  </si>
  <si>
    <t>Supplies (consumables) - Education Fac Development Fund</t>
  </si>
  <si>
    <t>Supplies (consumables) - NEREC FUND</t>
  </si>
  <si>
    <t>Supplies (consumables)- CSHR DEVELOPMENT FUND</t>
  </si>
  <si>
    <t>Supplies (consumables) - LEGAL RESEARCH &amp; DEV. FUND (LAW)</t>
  </si>
  <si>
    <t>Supplies (consumables) - L.L.M. DEVELOPMENT FUND (LAW)</t>
  </si>
  <si>
    <t>Supplies (consumables) - INFRASTRUCTURE DEV FUND (LAW)</t>
  </si>
  <si>
    <t>Supplies (consumables) - PURCHASE OF BOOK</t>
  </si>
  <si>
    <t>Supplies (consumables) - FACULTY OF LAW DEVELOPMENT FUND</t>
  </si>
  <si>
    <t>Supplies (consumables) - SL JOURNAL OF INTL LAW</t>
  </si>
  <si>
    <t>Supplies (consumables) - LAW FACULTY EQUIPMENTS FUND</t>
  </si>
  <si>
    <t>Supplies (consumables) - CSHR ADMINISTRATIVE FUND</t>
  </si>
  <si>
    <t>SUPPLIES- Anatomy</t>
  </si>
  <si>
    <t>SUPPLIES-Biochemestry</t>
  </si>
  <si>
    <t>SUPPLIES- Clinical Medicine</t>
  </si>
  <si>
    <t>SUPPLIES- Community Medicine</t>
  </si>
  <si>
    <t>SUPPLIES- Fculty Of Medicine</t>
  </si>
  <si>
    <t>SUPPLIES- Human Genatic</t>
  </si>
  <si>
    <t>SUPPLIES- Language Laboratory</t>
  </si>
  <si>
    <t>SUPPLIES- Malaria Unit</t>
  </si>
  <si>
    <t>SUPPLIES- Memegramm</t>
  </si>
  <si>
    <t>SUPPLIES- Microbiology</t>
  </si>
  <si>
    <t>SUPPLIES- Obstetrics &amp; Gynocology</t>
  </si>
  <si>
    <t>SUPPLIES- Parasitalogy</t>
  </si>
  <si>
    <t>SUPPLIES- Pharmacology</t>
  </si>
  <si>
    <t>SUPPLIES- Physiology</t>
  </si>
  <si>
    <t>SUPPLIES- Psychological</t>
  </si>
  <si>
    <t>SUPPLIES- Publication Unit</t>
  </si>
  <si>
    <t>SUPPLIES (CONCUMABALS) HOSTAL DEVELOPMENT FUND</t>
  </si>
  <si>
    <t>SUPPLIES-Surgery Dept.</t>
  </si>
  <si>
    <t>Supplies (consumables) - FAC OF MANAGEMENT - COMPUTER FUND</t>
  </si>
  <si>
    <t>Supplies (consumables) - Mgt. fac.Development Fund</t>
  </si>
  <si>
    <t>Supplies (consumables) - CHEMICAL ANALYSIS SERVICES FUND</t>
  </si>
  <si>
    <t>Supplies (consumables) - FACULTY OF ARTS DEVELOPMENT FUND</t>
  </si>
  <si>
    <t>Supplies (consumables) - PHYSICS DEPARTMENT DEVELOPMENT FUND</t>
  </si>
  <si>
    <t>Supplies (consumables) - BIOTECH SERVICES  - DEPT. OF CHEMIS</t>
  </si>
  <si>
    <t>Supplies (consumables) - DEPT. OF STATISTIC DEVELOPMENT FUND</t>
  </si>
  <si>
    <t>Supplies (consumables)  -  OF CHEMISTRY DEVELOPMENT FUND</t>
  </si>
  <si>
    <t>Supplies (consumables) - FACULTY OF SCIENCE DEVELOPMENT FUND</t>
  </si>
  <si>
    <t>Supplies (consumables)  - SRI LANKA PHARMACEUTICAL LAB</t>
  </si>
  <si>
    <t>Supplies Capital - ADMINISTRATIVE EXPENSES A/C</t>
  </si>
  <si>
    <t>Supplies Capital - CLOAK HIRE CHARGES A/C</t>
  </si>
  <si>
    <t>Supplies Capital - SDC Ledger A/C</t>
  </si>
  <si>
    <t>Supplies Capital - LIBRARY DEVELOPMENT FUND</t>
  </si>
  <si>
    <t>Supplies Capital - DEPT. OF ECONOMICS COMPUTER LAB FUND</t>
  </si>
  <si>
    <t>Supplies Capital - ECON DEPT DEV FUND</t>
  </si>
  <si>
    <t>Supplies Capital - DEPT. OF ENGLISH &amp; ELTU DEV. FUND</t>
  </si>
  <si>
    <t>Supplies Capital - DEPARTMENT OF ENGLISH FUND</t>
  </si>
  <si>
    <t>Supplies Capital -SINHALA DEPARTMENT DEVELOPMENT FUND</t>
  </si>
  <si>
    <t>Supplies Capital - DEPT. OF HUMANITIES EDUCATION DEV.FUND</t>
  </si>
  <si>
    <t>Supplies Capital - EDUCATION FACULTY DEVELOPMENT FUND</t>
  </si>
  <si>
    <t>Supplies Capital - NEREC FUND</t>
  </si>
  <si>
    <t>Supplies Capital - DEPARTMENT OF PSYCHOLOGY DEVE FUND</t>
  </si>
  <si>
    <t>CAPITAL EXPENDITURE-Anatomy</t>
  </si>
  <si>
    <t>CAPITAL EXPENDITURE-HGU</t>
  </si>
  <si>
    <t>CAPITAL EXPENDITURE - Memegramm</t>
  </si>
  <si>
    <t>CAPITAL EXPENDITURE- Microbiology</t>
  </si>
  <si>
    <t>CAPITAL EXPENDITURE- Obstetrics &amp; Gynocology</t>
  </si>
  <si>
    <t>CAPITAL EXPENDITURE- Peadiatric</t>
  </si>
  <si>
    <t>CAPITAL EXPENDITURE- Hostal Deve. fund</t>
  </si>
  <si>
    <t>Supplies Capital - MGT &amp; FINANCE FACULTY DEVE. FUND</t>
  </si>
  <si>
    <t>Supplies Capital - DEPT. OF ZOOLOGY DEVELOPMENT  FUND</t>
  </si>
  <si>
    <t>Supplies Capital - FACULTY OF ARTS DEVELOPMENT FUND</t>
  </si>
  <si>
    <t>Supplies Capital - Maths Dept Development Fund</t>
  </si>
  <si>
    <t>Supplies Capital - POLI. SCE.&amp; PUBLIC POLICY DEPT.DE.FUND</t>
  </si>
  <si>
    <t>Supplies Capital - BIOTECH SERVICES  - DEPT. OF CHEMIS</t>
  </si>
  <si>
    <t>Supplies Capital - Chemistry Dept Development Fund</t>
  </si>
  <si>
    <t>Supplies Capital - VIRTUAL CAMPUS UC ADMINISTRATIVE FUND</t>
  </si>
  <si>
    <t>TELEPHONE - Biochemestry</t>
  </si>
  <si>
    <t>TELEPHONE - Human Genatic</t>
  </si>
  <si>
    <t>TELEPHONE - MAMMOGRAME- Memegramm</t>
  </si>
  <si>
    <t>post/fax/internet - ADMINISTRATIVE EXPENSES A/C</t>
  </si>
  <si>
    <t>post/fax/internet - SPORTS PROMOTION FUND</t>
  </si>
  <si>
    <t>post/fax/internet - CONVERCATION A/C</t>
  </si>
  <si>
    <t>post/fax/internet - SDC LEDGER A/C</t>
  </si>
  <si>
    <t>post/fax/internet - DAY CARE CENTRE A/C 2013</t>
  </si>
  <si>
    <t>post/fax/internet - SOCIOLOGY DEPARTMENT DEVELOPMENT FUND</t>
  </si>
  <si>
    <t>post/fax/internet - DEPT. OF ECONOMIC DEVELOPMENT FUND</t>
  </si>
  <si>
    <t>post/fax/internet - DEPT. OF ENGLISH &amp; ELTU DEV. FUND</t>
  </si>
  <si>
    <t>post/fax/internet - BUSINESS ENGLISH FUND</t>
  </si>
  <si>
    <t>post/fax/internet - IMCAP LEDGER A/C</t>
  </si>
  <si>
    <t>post/fax/internet - DEPARTMENT OF ENGLISH FUND</t>
  </si>
  <si>
    <t>post/fax/internet - NEREC FUND</t>
  </si>
  <si>
    <t>post/fax/internet - SRI LANKA JOURNAL OF INTERNATIONAL LAW</t>
  </si>
  <si>
    <t>post/fax/internet - CSHR ADMINISTRATIVE FUND</t>
  </si>
  <si>
    <t>post/fax/internet - MGT &amp; FINANCE FUND</t>
  </si>
  <si>
    <t>post/fax/internet - CAREER GUIDENCE HRM &amp; MARKETING</t>
  </si>
  <si>
    <t>post/fax/internet - DEPT. PHYSICS DEVELOPMENT FUND</t>
  </si>
  <si>
    <t>post/fax/interne - DEP  OF POLI SCI.&amp; PUBLIC POLICY DEV FUND</t>
  </si>
  <si>
    <t>post/fax/internet - FACULTY OF SCIENCE DEVELOPMENT FUND</t>
  </si>
  <si>
    <t>post/fax/internet - DEPT. OF NUCLEAR SCIENCE DEVEL. FUND</t>
  </si>
  <si>
    <t>Refreshments/Miscellaneous - ADMINISTRATIVE EXPENSES A/C</t>
  </si>
  <si>
    <t>Refreshments/Miscellaneous - SPORTS PROMOTION FUND</t>
  </si>
  <si>
    <t>Refreshments/Miscellaneous - CONVERCATION A/C</t>
  </si>
  <si>
    <t>Refreshments/Miscellaneous - CLOAK HIRE CHARGES A/C</t>
  </si>
  <si>
    <t>Refreshments/Miscellaneous - SDC LEDGER A/C</t>
  </si>
  <si>
    <t>Refreshments/Miscellaneous - DAY CARE CENTRE A/C 2013</t>
  </si>
  <si>
    <t>Refreshments/Miscellaneous - SL ECONOMIC RESEARCH CONFERENCE</t>
  </si>
  <si>
    <t>Refreshments/Miscellaneous - SOCIOLOGY DEP DEVELOPMENT FU</t>
  </si>
  <si>
    <t>Refreshments/Miscellan - DEPT. OF GEOGRAPHY DEVELOPMENT FUND</t>
  </si>
  <si>
    <t>Refreshments/Miscellaneous - DEPT. OF ECO. DEVELOPMENT FUND</t>
  </si>
  <si>
    <t>Refreshments/Miscellaneous - DEP OF ENGLISH &amp; ELTU DEV. FUND</t>
  </si>
  <si>
    <t>Refreshments/Miscellaneous - IMCAP LEDGER A/C</t>
  </si>
  <si>
    <t>Refreshments/Miscellaneous - DEPARTMENT OF ENGLISH FUND</t>
  </si>
  <si>
    <t>Refreshments/Miscellaneous - MA IN IR FUND</t>
  </si>
  <si>
    <t>Refreshments/Miscellaneous - DEP OF IR FUND</t>
  </si>
  <si>
    <t>Refreshments/Miscellaneous - DEP DEV FUND JOURNALISM</t>
  </si>
  <si>
    <t>Refreshments/Miscellaneous - NEREC FUND</t>
  </si>
  <si>
    <t>Refreshments/Miscellaneous - FAC. STAFF WELFARE FUND(LAW)</t>
  </si>
  <si>
    <t>Refreshments/Miscellaneous - FACULTY OF LAW DEVELOPMENT FUND</t>
  </si>
  <si>
    <t>Refreshments/Miscellaneous - FAC OF MGT - COMPUTER FUND</t>
  </si>
  <si>
    <t>Refreshments/Miscellaneous - MGT &amp; FINANCE FUND</t>
  </si>
  <si>
    <t>Refreshments/Miscellaneous - CHEMICAL ANALYSIS SERVICES FUND</t>
  </si>
  <si>
    <t>Refreshments/Miscellaneous -FAC  OF ARTS DEVELOPMENT FUND</t>
  </si>
  <si>
    <t>Refreshments/Miscellaneous - DEPT. OF MATHS DEVELOPMENT FUND</t>
  </si>
  <si>
    <t>Refreshments/Miscellaneous - DEPT. PHYSICS DEVELOPMENT FUND</t>
  </si>
  <si>
    <t>Refreshments/Miscellaneous - BIOTECH SERVICES - DEP OF CHEM</t>
  </si>
  <si>
    <t>Refreshments/Miscellaneous - STATISTIC DEVELOPMENT FUND</t>
  </si>
  <si>
    <t>Refreshments/Miscellaneous - STAFF WELFAIR FUND - CHEMISTRY</t>
  </si>
  <si>
    <t>Refreshments/Miscellaneous - FAC OF SCIENCE DEVELOPMENT FUND</t>
  </si>
  <si>
    <t>Refreshments/Miscellaneous - SIDA - LIBRARY II</t>
  </si>
  <si>
    <t>Room Rent/Hall Charges - CONVERCATION A/C</t>
  </si>
  <si>
    <t>Room Rent/Hall Charge - DEPT. OF ENGLISH &amp; ELTU DEV. FUND</t>
  </si>
  <si>
    <t>Room Rent/Hall C - FACULTY OF ARTS DEVELOPMENT FUND</t>
  </si>
  <si>
    <t>Room Rent/Hall Charg - VIRTUAL CAMPUS UC ADMINISTRATIVE FUND</t>
  </si>
  <si>
    <t>Library Fee - DEPARTMENT OF ENGLISH FUND</t>
  </si>
  <si>
    <t>Others - ADMINISTRATIVE EXPENSES A/C</t>
  </si>
  <si>
    <t>Others - SPORTS PROMOTION FUND</t>
  </si>
  <si>
    <t>Others - CONVERCATION A/C</t>
  </si>
  <si>
    <t>Others - CLOAK HIRE CHARGES A/C</t>
  </si>
  <si>
    <t>Others - SDC LEDGER A/C</t>
  </si>
  <si>
    <t>Others - SRI LANKA ECONOMIC RESEARCH CONFERENCE</t>
  </si>
  <si>
    <t>Others  - DEPT. OF GEOGRAPHY DEVELOPMENT FUND</t>
  </si>
  <si>
    <t>Others - DEPT. OF ECONOMIC DEVELOPMENT FUND</t>
  </si>
  <si>
    <t>Others - DEPT. OF ENGLISH &amp; ELTU DEV. FUND</t>
  </si>
  <si>
    <t>Others - BUSINESS ENGLISH FUND</t>
  </si>
  <si>
    <t>Others - DEPARTMENT OF ENGLISH FUND</t>
  </si>
  <si>
    <t>Others - DEPT. OF SINHALA DEVELOPMENT FUND</t>
  </si>
  <si>
    <t>Others - EDUCATION FACULTY DEVELOPMENT FUND</t>
  </si>
  <si>
    <t>Others - NEREC FUND</t>
  </si>
  <si>
    <t>Others- L.L.M. DEVELOPMENT FUND (LAW)</t>
  </si>
  <si>
    <t>Others - DISTRESS FUND (LAW)</t>
  </si>
  <si>
    <t>Others - FACULTY OF LAW DEVELOPMENT FUND</t>
  </si>
  <si>
    <t>Others - CSHR ADMINISTRATIVE FUND</t>
  </si>
  <si>
    <t>OTHER RECURRENT-Anatomy</t>
  </si>
  <si>
    <t>OTHER RECURRENT- Audio Visual Unit</t>
  </si>
  <si>
    <t>OTHER RECURRENT - Biochemestry</t>
  </si>
  <si>
    <t>OTHER RECURRENT- Bsc Physiotherapy</t>
  </si>
  <si>
    <t>OTHER RECURRENT- - Clinical Medicine</t>
  </si>
  <si>
    <t>OTHER RECURRENT- Community Medicine</t>
  </si>
  <si>
    <t>OTHER RECURRENT- Dean's Office Walfare</t>
  </si>
  <si>
    <t>OTHER RECURRENT-ELECTIVE PROGRAMME</t>
  </si>
  <si>
    <t>OTHER RECURRENT- Ethical Clearence</t>
  </si>
  <si>
    <t>OTHER RECURRENT- Fculty Of Medicine</t>
  </si>
  <si>
    <t>OTHER RECURRENT- Human Genatic</t>
  </si>
  <si>
    <t>OTHER RECURRENT- Language Laboratory</t>
  </si>
  <si>
    <t>OTHER RECURRENT Memegramm</t>
  </si>
  <si>
    <t>OTHER RECURENT- Microbiology</t>
  </si>
  <si>
    <t>OTHER RECURRENT- Obstetrics &amp; Gynocology</t>
  </si>
  <si>
    <t>OTHER RECURRENT- Parasitalogy</t>
  </si>
  <si>
    <t>OTHER RECURRENT-Pathology</t>
  </si>
  <si>
    <t>OTHER RECURRENT - - Peadiatric</t>
  </si>
  <si>
    <t>OTHER RECURRENT- Pharmacology</t>
  </si>
  <si>
    <t>OTHER RECURRENT- Phychiatry</t>
  </si>
  <si>
    <t>OTHERS RECURRENT- Physiology</t>
  </si>
  <si>
    <t>OTHER RECURRENT- Psychological</t>
  </si>
  <si>
    <t>OTHER RECURRENT- Publication Unit</t>
  </si>
  <si>
    <t>OTHER RECURRENT-Surgery Dept.</t>
  </si>
  <si>
    <t>OTHER RECURRENT- Virtual Learning Center</t>
  </si>
  <si>
    <t>Others - MGT &amp; FINANCE FUND</t>
  </si>
  <si>
    <t>Others - DEPT. OF ZOOLOGY DEVELOPMENT  FUND</t>
  </si>
  <si>
    <t>Others - CHEMICAL ANALYSIS SERVICES FUND</t>
  </si>
  <si>
    <t>Others - MATHS DEPT. DEVELOPMENT FUND</t>
  </si>
  <si>
    <t>Others - STAFF WELFAIR FUND - CHEMISTRY</t>
  </si>
  <si>
    <t>Others - FACULTY OF SCIENCE DEVELOPMENT FUND</t>
  </si>
  <si>
    <t>Others - SRI LANKA PHARMACEUTICAL LAB</t>
  </si>
  <si>
    <t>Advertisement -ADMINISTRATIVE EXPENSES A/C</t>
  </si>
  <si>
    <t>Advertisement - SRI LANKA ECONOMIC RESEARCH CONFERENCE</t>
  </si>
  <si>
    <t>Advertisement - SOCIOLOGY DEPARTMENT DEVELOPMENT FU</t>
  </si>
  <si>
    <t>Advertisement - DEPT. OF GEOGRAPHY DEV. FUND</t>
  </si>
  <si>
    <t>Advertisement - DEPT. OF ECO. DEVELOPMENT FUND</t>
  </si>
  <si>
    <t>Advertisement - DEPT. OF ENGLISH &amp; ELTU DEV. FUND</t>
  </si>
  <si>
    <t>Advertisement - BUSINESS ENGLISH FUND</t>
  </si>
  <si>
    <t>Advertisement - MA IN IR FUND</t>
  </si>
  <si>
    <t>Advertisement - DEPT. OF INTERNATIONAL RELATIONS</t>
  </si>
  <si>
    <t>Advertisement - DEMOGRAPHY DEPT. LEDGER A/C</t>
  </si>
  <si>
    <t>Advertisement - Dept Development Fund - Journalisum</t>
  </si>
  <si>
    <t>Advertisement - EDUCATION FACULTY DEVELOPMENT FUND</t>
  </si>
  <si>
    <t>Advertisement - CSHR DEVELOPMENT FUND</t>
  </si>
  <si>
    <t>Advertisement - CSHR ADMINISTRATIVE FUND</t>
  </si>
  <si>
    <t>Advertisement - FAC OF MGT &amp; FINANCE DEVELOPMENT FUND</t>
  </si>
  <si>
    <t>Advertisement - DEPT. OF ZOOLOGY DEVELOPMENT  FUND</t>
  </si>
  <si>
    <t>Advertisement - PHYSICS DEPARTMENT DEVELOPMENT FUND</t>
  </si>
  <si>
    <t>Advertisement - PLANT CELL &amp; TISSUE CULTURE FUND</t>
  </si>
  <si>
    <t>Advertisement - POLI. SCE.&amp; PUBLIC POLICY DEPT.DE.FUND</t>
  </si>
  <si>
    <t>Advertisement - DEPT. OF STATISTIC DEVELOPMENT FUND</t>
  </si>
  <si>
    <t>Advertisement - CHEMISTRY DEPT. DEV. FUND</t>
  </si>
  <si>
    <t>Advertisement - FACULTY OF SCIENCE DEVELOPMENT FUND</t>
  </si>
  <si>
    <t>Advertisment - VIRTUAL CAMPUS UC ADMINISTRATIVE FUND</t>
  </si>
  <si>
    <t>SPECIAL SERVICE PROFESSIONAL &amp; OTHERS FEES -DEVELOPMENT FUND</t>
  </si>
  <si>
    <t>WORKSHOP - Biochemestry</t>
  </si>
  <si>
    <t>WORKSHOP/SEMINARS- Human Genatic</t>
  </si>
  <si>
    <t>Workshop/Seminars - DEPT. PHYSICS DEVELOPMENT FUND</t>
  </si>
  <si>
    <t xml:space="preserve"> Workshop/Seminars- DEPT. OF STATISTIC DEVELOPMENT FUND</t>
  </si>
  <si>
    <t>Workshop/Seminars- B.Sc.SPECIAL DEGREE IN PHARMACY FUND</t>
  </si>
  <si>
    <t>Travel/ Transport - SPORTS PROMOTION FUND</t>
  </si>
  <si>
    <t>Travel/ Transport - IMCAP LEDGER A/C</t>
  </si>
  <si>
    <t>Travel/ Transport - Department of English Development Fund</t>
  </si>
  <si>
    <t>Travel/ Transport - CSHR DEVELOPMENT FUND</t>
  </si>
  <si>
    <t>Travel/ Transport-  LEGAL RESEARCH &amp; DEV. FUND (LAW)</t>
  </si>
  <si>
    <t>Travel/ Transport - L.L.M. DEVELOPMENT FUND (LAW)</t>
  </si>
  <si>
    <t>Travel/ Transport - FAC. STAFF WELFARE FUND(LAW)</t>
  </si>
  <si>
    <t>Travel/ Transport - FACULTY OF LAW  RESEARCH DEV. FUND</t>
  </si>
  <si>
    <t>Travel/ Transport - FACULTY OF LAW DEVELOPMENT FUND</t>
  </si>
  <si>
    <t>Travel/ Transport - CSHR ADMINISTRATIVE FUND</t>
  </si>
  <si>
    <t>Travel/ Transport - MGT &amp; FINANCE FUND</t>
  </si>
  <si>
    <t>Resource Person - NEREC FUND</t>
  </si>
  <si>
    <t>Resource Person - CSHR DEVELOPMENT FUND</t>
  </si>
  <si>
    <t>Resource Person -  CSHR ADMINISTRATIVE FUND</t>
  </si>
  <si>
    <t>Resource Person - PAYMENTS-MGT &amp; FINANCE FUND</t>
  </si>
  <si>
    <t>Accommodation  - DEPT. OF ENGLISH &amp; ELTU DEV. FUND</t>
  </si>
  <si>
    <t>Accommodation - CSHR DEVELOPMENT FUND</t>
  </si>
  <si>
    <t>Accommodation - LEGAL RESEARCH &amp; DEV. FUND (LAW)</t>
  </si>
  <si>
    <t>Accommodation - L.L.M. DEVELOPMENT FUND (LAW)</t>
  </si>
  <si>
    <t>Accommodation - FACULTY OF LAW  RESEARCH DEV. FUND</t>
  </si>
  <si>
    <t>Accommodation - FACULTY OF LAW DEVELOPMENT FUND</t>
  </si>
  <si>
    <t>Accommodation -  CSHR ADMINISTRATIVE FUND</t>
  </si>
  <si>
    <t>Accommodation - MGT &amp; FINANCE FUND</t>
  </si>
  <si>
    <t>Accommodation - FACULTY OF ARTS DEVELOPMENT FUND</t>
  </si>
  <si>
    <t>Food/Refreshment/Beverages - SDC LEDGER A/C</t>
  </si>
  <si>
    <t>Food/Refreshment/Beverages - DEPT OF ENGLISH DEV FUND</t>
  </si>
  <si>
    <t>Food/Refreshment/Beverages - DEP OF IR FUND</t>
  </si>
  <si>
    <t>Food/Refreshment/Beverages - DEMOGRAPHY DEPT. LEDGER A/C</t>
  </si>
  <si>
    <t>Food/Refreshment/Beverages - NEREC FUND</t>
  </si>
  <si>
    <t>Food/Refreshment/Beverages - CSHR DEVELOPMENT FUND</t>
  </si>
  <si>
    <t>Food/Refreshment/Beverages -LEGAL RESEARCH &amp; DEV. FUND (LAW)</t>
  </si>
  <si>
    <t>Food/Refreshment/Beverages - L.L.M. DEVELOPMENT FUND (LAW)</t>
  </si>
  <si>
    <t>Food/Refreshment/Beverages - FAC. STAFF WELFARE FUND(LAW)</t>
  </si>
  <si>
    <t>Food/Refreshment/Beverages - FACULTY OF LAW DEVELOPMENT FUND</t>
  </si>
  <si>
    <t>Food/Refreshment/Beverages - CSHR ADMINISTRATIVE FUND</t>
  </si>
  <si>
    <t>Food/Refreshment/Beverages - MGT &amp; FINANCE FUND</t>
  </si>
  <si>
    <t>Food/Refreshment/Beverages - FAC OF ARTS DEVELOPMENT FUND</t>
  </si>
  <si>
    <t>Food/Refreshment/Beverages - DEP OF STATISTIC DEV FUND</t>
  </si>
  <si>
    <t>Food/Refreshment/Beverages - CHEMISTRY</t>
  </si>
  <si>
    <t>Food/Refreshment/Beverages - SCIENCE FAC DEV FUND</t>
  </si>
  <si>
    <t>Other Expenses - ADMINISTRATIVE EXPENSES A/C</t>
  </si>
  <si>
    <t>Other Expenses - SPORTS PROMOTION FUND</t>
  </si>
  <si>
    <t>Other Expenses - FACULTY OF EDUCATION  DEVELOPMENT FUND</t>
  </si>
  <si>
    <t>Other Expenses - NEREC FUND</t>
  </si>
  <si>
    <t>Other Expenses - CSHR DEVELOPMENT FUND</t>
  </si>
  <si>
    <t>Other Expenses - LEGAL RESEARCH &amp; DEV. FUND (LAW)</t>
  </si>
  <si>
    <t>Other Expenses - L.L.M. DEVELOPMENT FUND (LAW)</t>
  </si>
  <si>
    <t>Other Expenses - FACULTY OF LAW  RESEARCH DEV. FUND</t>
  </si>
  <si>
    <t>Other Expenses - PURCHASE OF BOOK</t>
  </si>
  <si>
    <t>Other Expenses - FACULTY OF LAW DEVELOPMENT FUND</t>
  </si>
  <si>
    <t>Other Expenses - SRI LANKA JOURNAL OF INTERNATIONAL LAW</t>
  </si>
  <si>
    <t>Other Expenses - LAW FACULTY EQUIPMENTS FUND</t>
  </si>
  <si>
    <t xml:space="preserve"> - CSHR ADMINISTRATIVE FUND</t>
  </si>
  <si>
    <t>Other Expenses - MGT &amp; FINANCE FUND</t>
  </si>
  <si>
    <t>Other Expenses - DEPT. OF MATHS DEVELOPMENT FUND</t>
  </si>
  <si>
    <t>Paper Setting - CSHR DEVELOPMENT FUND</t>
  </si>
  <si>
    <t>Type/Print/Packet/Dupli - FACULTY OF LAW DEVELOPMENT FUND</t>
  </si>
  <si>
    <t>Type/Print/Packet/Dupli - CSHR ADMINISTRATIVE FUND</t>
  </si>
  <si>
    <t>Marking a Script - FACULTY OF LAW DEVELOPMENT FUND</t>
  </si>
  <si>
    <t>Awards - DEPT. OF ENGLISH &amp; ELTU DEV. FUND</t>
  </si>
  <si>
    <t>Awards - CAREER GUIDENCE HRM &amp; MARKETING</t>
  </si>
  <si>
    <t>Other Allowance - DEPT. OF ENGLISH &amp; ELTU DEV. FUND</t>
  </si>
  <si>
    <t>Other Allowance - EDUCATION FACULTY DEVELOPMENT FUND</t>
  </si>
  <si>
    <t>Other Allowance - FACULTY OF ARTS DEVELOPMENT FUND</t>
  </si>
  <si>
    <t>Others - UNIVERSITY OF COLOMBO DEVELOPMENT FUND</t>
  </si>
  <si>
    <t>Other University Funds - SPORTS PROMOTION FUND</t>
  </si>
  <si>
    <t>Other University Funds - SOCIOLOGY DEPARTMENT DEVELOPMENT FU</t>
  </si>
  <si>
    <t>Other University Funds - DEPT. OF ENGLISH &amp; ELTU DEV. FUND</t>
  </si>
  <si>
    <t>Other University Funds - NEREC FUND</t>
  </si>
  <si>
    <t>Other University Funds - L.L.M. DEVELOPMENT FUND (LAW)</t>
  </si>
  <si>
    <t>Other University Funds - FACULTY OF LAW DEVELOPMENT FUND</t>
  </si>
  <si>
    <t>Other University Funds - MGT &amp; FINANCE FUND</t>
  </si>
  <si>
    <t>Other University Funds - CHEMICAL ANALYSIS SERVICES FUND</t>
  </si>
  <si>
    <t>Other University Funds - BIOTECH SERVICES  - DEPT. OF CHEMIS</t>
  </si>
  <si>
    <t>Other University Funds - CHEMISTRY DEPT. DEV. FUND</t>
  </si>
  <si>
    <t>UNIVERSITY DEVE. FUND-Anatomy</t>
  </si>
  <si>
    <t>UNIVERSITY DEVE. FUND- - Clinical Medicine</t>
  </si>
  <si>
    <t>UNIVERSITY DEVE. FUND- Elective Attachment</t>
  </si>
  <si>
    <t>UNIVERSITY DEVE. FUND- Human Genatic</t>
  </si>
  <si>
    <t>UNIVERSITY DEVE. FUND-Pathology</t>
  </si>
  <si>
    <t>UNIVERSITY DEVE. FUND- Pharmacology</t>
  </si>
  <si>
    <t>UNI. DEVE. FUND- Physiology</t>
  </si>
  <si>
    <t>University Development Fund - CHEM ANALYSIS SERVICES FUND</t>
  </si>
  <si>
    <t>University Development Fund - SIDA - LIBRARY II</t>
  </si>
  <si>
    <t>ADMIN/ RMU-Anatomy</t>
  </si>
  <si>
    <t>ADMIN/RMU-  Elective Attachment</t>
  </si>
  <si>
    <t>ADMIN/RMU-FACULTY DEVE FUND</t>
  </si>
  <si>
    <t>ADMIN/RMU- Human Genatic</t>
  </si>
  <si>
    <t>ADMIN/RMU- Physiology</t>
  </si>
  <si>
    <t>Administration(RMU) Fund - CHEMICAL ANALYSIS SERVICES FUND</t>
  </si>
  <si>
    <t>FACULTY DEVE. FUND-Anatomy</t>
  </si>
  <si>
    <t>CONTRIBUTION -FACULTY DEVELOPMENT FUND</t>
  </si>
  <si>
    <t>FACULTY DEVE. FUND- Human Genatic</t>
  </si>
  <si>
    <t>Faculty Development Fund - CHEMICAL ANALYSIS SERVICES FUND</t>
  </si>
  <si>
    <t>Department Dev.Fund - DEPT. OF ECO. DEVELOPMENT FUND</t>
  </si>
  <si>
    <t xml:space="preserve"> Faculty Development Fund - IMCAP LEDGER A/C</t>
  </si>
  <si>
    <t>Department Dev.Fund - CHEMICAL ANALYSIS SERVICES FUND</t>
  </si>
  <si>
    <t>OTHER CONTRIBUTION- - Clinical Medicine</t>
  </si>
  <si>
    <t>THER CONTRIBUTION-DEAN'S OFFICE WALFARE FUND</t>
  </si>
  <si>
    <t>OTHER CONTRIBUTION- Elective Attachment</t>
  </si>
  <si>
    <t>OTHER CONTRIBUTION- Human Genatic</t>
  </si>
  <si>
    <t>OTHER CONTRIBUTION-OBS &amp; GYN</t>
  </si>
  <si>
    <t>Fund Transfer - UNIVERSITY OF COLOMBO DEVELOPMENT FUND</t>
  </si>
  <si>
    <t>Fund Transfer - ADMINISTRATIVE EXPENSES A/C</t>
  </si>
  <si>
    <t>Fund Transfer  - UTILITIES</t>
  </si>
  <si>
    <t>Funds Transfer - SOCIOLOGY DEPARTMENT DEVELOPMENT FUND</t>
  </si>
  <si>
    <t>Funds Transfer - DEPT. OF ECONOMIC DEVELOPMENT FUND</t>
  </si>
  <si>
    <t>Funds Transfer - DEPT OF JOURNALISM DEV FUND</t>
  </si>
  <si>
    <t>OTHER CONTRIBUTI - CSHR DEVELOPMENT FUND</t>
  </si>
  <si>
    <t>OTHER CONTRIBUTI - FACULTY OF LAW LEGAL RESEARCH &amp; DEV. FUND</t>
  </si>
  <si>
    <t>fund transfer - MGT &amp; FINANCE DEVELOPMENT FUND</t>
  </si>
  <si>
    <t>fund transfe - EQUIPMENT MIAINTENANCE FUND</t>
  </si>
  <si>
    <t>fund transfer - DEPT. OF STATISTIC DEVELOPMENT FUND</t>
  </si>
  <si>
    <t>fund transfer - DEPT. OF CHEMISTRY DEVELOPMENT FUND</t>
  </si>
  <si>
    <t>fund transfer - FACULTY OF SCIENCE DEVELOPMENT FUND</t>
  </si>
  <si>
    <t>fund transfer - LONDON A/L</t>
  </si>
  <si>
    <t>20% Allowance</t>
  </si>
  <si>
    <t>Interim Allowance</t>
  </si>
  <si>
    <t>Property Loan Interest</t>
  </si>
  <si>
    <t xml:space="preserve"> 2014 (Rs.)</t>
  </si>
  <si>
    <t>2013 (Rs.)</t>
  </si>
  <si>
    <t>AS AT DECEMBER 31, 2014</t>
  </si>
  <si>
    <t xml:space="preserve"> 2013 (Rs.)</t>
  </si>
  <si>
    <t>2013</t>
  </si>
  <si>
    <t>ENDED 31ST DECEMBER 2014</t>
  </si>
  <si>
    <t>STATEMENT OF FINANCIAL PERFORMANCE</t>
  </si>
  <si>
    <t>TRIAL BALANCE AS AT 31ST DECEMBER 2014</t>
  </si>
  <si>
    <t>Traveling/Transport - SOCIOLOGY DEP DEVELOPMENT FUND</t>
  </si>
  <si>
    <t>Traveling/Transport  - IMCAP LEDGER A/C</t>
  </si>
  <si>
    <t>Traveling/Transport- DEP OF IR FUND</t>
  </si>
  <si>
    <t xml:space="preserve"> Traveling/Transport- DEPT OF DEMOGRAPHY LEDGER A/C</t>
  </si>
  <si>
    <t xml:space="preserve"> Supplies (consumables)- DEP OF IR FUND</t>
  </si>
  <si>
    <t>Supplies (consumables) - DEPT OF DEMOGRAPHY LEDGER A/C</t>
  </si>
  <si>
    <t>Refreshments/Miscellaneous - DEPT OF DEMOGRAPHY LEDGER A/C</t>
  </si>
  <si>
    <t>Income - COMMON UNIT BUDGET 2014</t>
  </si>
  <si>
    <t>COMMON FUND - FGS</t>
  </si>
  <si>
    <t>Salaries  - COMMON UNIT BUDGET 2014</t>
  </si>
  <si>
    <t xml:space="preserve"> EPF - COMMON UNIT BUDGET 2014</t>
  </si>
  <si>
    <t>ETF - COMMON UNIT BUDGET 2014</t>
  </si>
  <si>
    <t>Orientation Programeme - COMMON UNIT BUDGET 2014</t>
  </si>
  <si>
    <t xml:space="preserve">  Other Allowances - COMMON UNIT BUDGET 2014</t>
  </si>
  <si>
    <t>Supporting staff - COMMON UNIT BUDGET 2014</t>
  </si>
  <si>
    <t>Co-ordinator - COMMON UNIT BUDGET 2014</t>
  </si>
  <si>
    <t>Dean Honorarium - COMMON UNIT BUDGET 2014</t>
  </si>
  <si>
    <t xml:space="preserve">  Others - COMMON UNIT BUDGET 2014</t>
  </si>
  <si>
    <t>VC Honorarium - COMMON UNIT BUDGET 2014</t>
  </si>
  <si>
    <t xml:space="preserve">  Overtime - COMMON UNIT BUDGET 2014</t>
  </si>
  <si>
    <t>TRAVELLING - COMMON UNIT BUDGET 2014</t>
  </si>
  <si>
    <t>Supplies (consumables) - COMMON UNIT BUDGET 2014</t>
  </si>
  <si>
    <t>Supplies (capital) - COMMON UNIT BUDGET 2014</t>
  </si>
  <si>
    <t xml:space="preserve"> postage/fax/internet - COMMON UNIT BUDGET 2014</t>
  </si>
  <si>
    <t>Refreshments/Miscellan - COMMON UNIT BUDGET 2014</t>
  </si>
  <si>
    <t>Room Rent/Hall Charges - COMMON UNIT BUDGET 2014</t>
  </si>
  <si>
    <t>Others - COMMON UNIT BUDGET 2014</t>
  </si>
  <si>
    <t xml:space="preserve"> Advertisement - COMMON UNIT BUDGET 2014</t>
  </si>
  <si>
    <t>Travel/ Transport - COMMON UNIT BUDGET 2014</t>
  </si>
  <si>
    <t>Food/Refreshment/Beverages - COMMON UNIT BUDGET 2014</t>
  </si>
  <si>
    <t>Dep Dev Fund - COMMON UNIT BUDGET 2014</t>
  </si>
  <si>
    <t xml:space="preserve"> F/Trf - COMMON UNIT BUDGET 2014</t>
  </si>
  <si>
    <t>INCOME AND EXPENSES OF COURSES</t>
  </si>
  <si>
    <t>Income</t>
  </si>
  <si>
    <t xml:space="preserve">Registration fees </t>
  </si>
  <si>
    <t>Course Fees/Grant</t>
  </si>
  <si>
    <t>Application Fees</t>
  </si>
  <si>
    <t>Examination Fees</t>
  </si>
  <si>
    <t>Other Receipts (Library Deposit)</t>
  </si>
  <si>
    <t>Provision</t>
  </si>
  <si>
    <t>Provision For Salaries - Fgs</t>
  </si>
  <si>
    <t>Provision For Supplies - Fgs</t>
  </si>
  <si>
    <t>Provision For Fellow/ Senior Academics - Fgs</t>
  </si>
  <si>
    <t>Provision For Director Of Studies - Fgs</t>
  </si>
  <si>
    <t>Provision For Maintenance - Fgs</t>
  </si>
  <si>
    <t>Provision For Cleaning Service - Fgs</t>
  </si>
  <si>
    <t>Provision For Postage &amp; Telephone - Fgs</t>
  </si>
  <si>
    <t>Provision For Convacation - Fgs</t>
  </si>
  <si>
    <t>Provision For Board Meeting - Fgs</t>
  </si>
  <si>
    <t>Provision For Overtime - Fgs</t>
  </si>
  <si>
    <t>Provision For Vice Chancellor'S Honorarium</t>
  </si>
  <si>
    <t>Provision For Dean's Honorarium</t>
  </si>
  <si>
    <t>Provision For Books &amp; Journals- Fgs</t>
  </si>
  <si>
    <t>Provision for University Sports- FGS</t>
  </si>
  <si>
    <t>Academic Staff</t>
  </si>
  <si>
    <t>Lecture Fee / Payment for Resources Persons</t>
  </si>
  <si>
    <t>Guest Lecture Fee</t>
  </si>
  <si>
    <t>Tutorial</t>
  </si>
  <si>
    <t>Orientation Programme Practical Test</t>
  </si>
  <si>
    <t>Technical Assistant payment/ Thesis / Viva Test / Dissertation</t>
  </si>
  <si>
    <t>Class room test paper settings</t>
  </si>
  <si>
    <t>Class room test paper marking</t>
  </si>
  <si>
    <t>Class room test paper supervision</t>
  </si>
  <si>
    <t xml:space="preserve">Teaching material preparation </t>
  </si>
  <si>
    <t xml:space="preserve">Assignment </t>
  </si>
  <si>
    <t>Group assignment</t>
  </si>
  <si>
    <t>Indviduel assignment</t>
  </si>
  <si>
    <t>Interviews for new admission</t>
  </si>
  <si>
    <t>Course Administration</t>
  </si>
  <si>
    <t>Co-ordinator (Unit/Programme/Course)</t>
  </si>
  <si>
    <t>Course Director/ Project Director</t>
  </si>
  <si>
    <t>Course preparation</t>
  </si>
  <si>
    <t>Administration Assistant/Demonstrators/Research Assistant</t>
  </si>
  <si>
    <t>Hall Attendant/Lab Attendant</t>
  </si>
  <si>
    <t>Interview / Selection Board</t>
  </si>
  <si>
    <t>Secretary / Office Staff &amp; Dean Honorarium</t>
  </si>
  <si>
    <t xml:space="preserve">Head Honorarium </t>
  </si>
  <si>
    <t>Associate Co-ordinators</t>
  </si>
  <si>
    <t>Honorarium for VC</t>
  </si>
  <si>
    <t>Honorarium for SAR/SAB</t>
  </si>
  <si>
    <t>Examination &amp; Final Examination</t>
  </si>
  <si>
    <t>Exam Admin Fee</t>
  </si>
  <si>
    <t>Paper Setting (Including proof reading for 3 hours duration) (Translating a paper including proof reading)</t>
  </si>
  <si>
    <t>Moderating/Scrutinizing/Designing</t>
  </si>
  <si>
    <t>Typing/Printing/Packeting/Duplicating Typing to the teacher up to maximum of Rs. 180/= per paper/ Typing to the Clerk/Typist up to maximum of Rs. 120/= perpaper</t>
  </si>
  <si>
    <t>Supervising/Invigilating</t>
  </si>
  <si>
    <t>Marking a Script (Per paper)                                                         (a) full time employee of the University                                                   (b) When the Examiner is not a full time employee of the University</t>
  </si>
  <si>
    <t>Thesis / Assessment / Oral test</t>
  </si>
  <si>
    <t>Awards</t>
  </si>
  <si>
    <t>Allowance for SAR Examination</t>
  </si>
  <si>
    <t>Other allowance</t>
  </si>
  <si>
    <t>Thesis Supervision</t>
  </si>
  <si>
    <t>Thesis Making</t>
  </si>
  <si>
    <t>Presentation</t>
  </si>
  <si>
    <t>Viva vorce</t>
  </si>
  <si>
    <t>Work shop/ Seminar/residential workshop</t>
  </si>
  <si>
    <t>Travelling / Transport</t>
  </si>
  <si>
    <t>Resource Persons</t>
  </si>
  <si>
    <t>Accommodation</t>
  </si>
  <si>
    <t>Food/ refreshments/ Beverages</t>
  </si>
  <si>
    <t>Project Supervision</t>
  </si>
  <si>
    <t>Other Expenses</t>
  </si>
  <si>
    <t>Administrative Expenditure</t>
  </si>
  <si>
    <t>Salaries</t>
  </si>
  <si>
    <t>EPF</t>
  </si>
  <si>
    <t>ETF</t>
  </si>
  <si>
    <t>Payment for Supporting staff</t>
  </si>
  <si>
    <t>Printing and preparation of lecture handouts- PGDEM- 2012</t>
  </si>
  <si>
    <t>Supportive Services provide by the permanent clerical staff</t>
  </si>
  <si>
    <t>Overhead &amp; Other Recurrent Expenditure</t>
  </si>
  <si>
    <t>Supplies (Consumables)</t>
  </si>
  <si>
    <t xml:space="preserve">Travelling </t>
  </si>
  <si>
    <t xml:space="preserve">Refreshment </t>
  </si>
  <si>
    <t>Telephone - Disaster  MGT</t>
  </si>
  <si>
    <t>Postage / Fax / Internet</t>
  </si>
  <si>
    <t>Refreshments / Miscellaneous</t>
  </si>
  <si>
    <t>Room rent</t>
  </si>
  <si>
    <t>Library (Rs. 1,500/- per Student)Repairs &amp; Maintenance</t>
  </si>
  <si>
    <t>Contingencies</t>
  </si>
  <si>
    <t>Senior academic expenses - FGS</t>
  </si>
  <si>
    <t>Cleaning Service</t>
  </si>
  <si>
    <t>Board meeting &amp; refreshment - FGS</t>
  </si>
  <si>
    <t>Maintenance Expenses</t>
  </si>
  <si>
    <t>Staff Welfare Expenses - FGS</t>
  </si>
  <si>
    <t>Books &amp; Journals - FGS</t>
  </si>
  <si>
    <t>Advertisement</t>
  </si>
  <si>
    <t>TRAVELLING - FGS</t>
  </si>
  <si>
    <t>Expenditure total</t>
  </si>
  <si>
    <t>FGS Trf</t>
  </si>
  <si>
    <t>Capital Expenditure</t>
  </si>
  <si>
    <t>University Contribution &amp; Contribution to Other Funds</t>
  </si>
  <si>
    <t>Uni Contri &amp; Contri To - Msc Financial Mathamatics 2012/2013</t>
  </si>
  <si>
    <t>University Development Fund 10%</t>
  </si>
  <si>
    <t>Admin (RMU) Fund 5%</t>
  </si>
  <si>
    <t>Faculty Development Fund 2%</t>
  </si>
  <si>
    <t>Department Development Fund 2%</t>
  </si>
  <si>
    <t>Utilities (Electricity/ Water /Telephone) Rs. 2,500/-per student</t>
  </si>
  <si>
    <t>FGS Building fund</t>
  </si>
  <si>
    <t xml:space="preserve">Paper Setting </t>
  </si>
  <si>
    <t>FOR THE PERIOD ENDED  31ST DECEMBER 2014</t>
  </si>
  <si>
    <t>SALARIES - COMMON FUND - FGS</t>
  </si>
  <si>
    <t>EPF - COMMON FUND - FGS</t>
  </si>
  <si>
    <t>ETF - COMMON FUND - FGS</t>
  </si>
  <si>
    <t>OVERTIME - COMMON FUND - FGS</t>
  </si>
  <si>
    <t>TRAVELLING- COMMON FUND - FGS</t>
  </si>
  <si>
    <t>SUPPLIES (CONSUMABLES)- COMMON FUND - FGS</t>
  </si>
  <si>
    <t>SUPPLIES(CAPITAL)- COMMON FUND - FGS</t>
  </si>
  <si>
    <t>POSTAGE/TELEPHONE- COMMON FUND - FGS</t>
  </si>
  <si>
    <t>REFRESHMENT- COMMON FUND - FGS</t>
  </si>
  <si>
    <t>MAINTAINANCE- COMMON FUND - FGS</t>
  </si>
  <si>
    <t>BOARD MEETING- COMMON FUND - FGS</t>
  </si>
  <si>
    <t>CLEANING- COMMON FUND - FGS</t>
  </si>
  <si>
    <t>DIRECTOR OF STUDIES- COMMON FUND - FGS</t>
  </si>
  <si>
    <t>BOOKS &amp; JOURNALS- COMMON FUND - FGS</t>
  </si>
  <si>
    <t>SENIOR ACADEMIC EXPENSES- COMMON FUND - FGS</t>
  </si>
  <si>
    <r>
      <t>Balance as at 01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January 2014</t>
    </r>
  </si>
  <si>
    <t>Examination fees- DEPARTMENT OF PSYCHOLOGY DEVELOPMENT FUND</t>
  </si>
  <si>
    <t>Typing/Printing - DEPARTMENT OF PSYCHOLOGY DEVELOPMENT FUND</t>
  </si>
  <si>
    <t>Traveling/Transport - CSHR ADMINISTRATIVE FUND</t>
  </si>
  <si>
    <t>Residential Workshop Fee - FGS</t>
  </si>
  <si>
    <t>Typing/Printing</t>
  </si>
  <si>
    <t>FMF RESEARCH &amp; WELFARE FUND</t>
  </si>
  <si>
    <t>Salaries - SOCIOLOGY DEPARTMENT DEVELOPMENT FUND</t>
  </si>
  <si>
    <t>Unit Coordinator - FACULTY OF MGT &amp; FINANCE DEVELOPMENT FUND</t>
  </si>
  <si>
    <t>Others -- IMCAP LEDGER A/C</t>
  </si>
  <si>
    <t>Fund Transfer - U/C REVIEW VOLUME NO. V</t>
  </si>
  <si>
    <t>Fund Transfer  - INTERNATIONAL CONFERENCE</t>
  </si>
  <si>
    <t>Funds Transfer - GENERAL ACCOUNT (CSHR)</t>
  </si>
  <si>
    <t>Other Contribution  - FACULTY OF LAW INFRASTRUCTURE DEV FUND</t>
  </si>
  <si>
    <t>Other Contribution - FACULTY OF LAW DEVELOPMENT FUND</t>
  </si>
  <si>
    <t>Other Contribution - 60TH ANNIVERSARY - LAW FACULTY</t>
  </si>
  <si>
    <t>Other Contribution  - FELICITATION VOLUME - PROF. S.M.P.S</t>
  </si>
  <si>
    <t>FUND TRF - HRM DEVELOPMENT FUND</t>
  </si>
  <si>
    <t>Income - Department of Social Sciences Education Dev Fund</t>
  </si>
  <si>
    <t>Income - DEPT. OF PSYCOLOGY DEVELOPMENT  FUND</t>
  </si>
  <si>
    <t xml:space="preserve">  Travelling- STAFF WELFAIR FUND - CHEMISTRY</t>
  </si>
  <si>
    <t>Department of Social Sciences Education Development Fund</t>
  </si>
  <si>
    <t xml:space="preserve"> Other Allowances- DEPT. OF HISTORY DEVELOPMENT FUND</t>
  </si>
  <si>
    <t>Traveling/Transport  - BUSINESS ENGLISH FUND</t>
  </si>
  <si>
    <t>Refreshments/Miscellaneous- BUSINESS ENGLISH FUND</t>
  </si>
  <si>
    <t>Refreshments/Miscellaneou- DEPT. OF HISTORY DEVELOPMENT FUND</t>
  </si>
  <si>
    <t>Utilities - FACULTY OF MGT &amp; FINANCE DEVELOPMENT FUND</t>
  </si>
  <si>
    <t xml:space="preserve"> Supplies Capital - FACULTY OF SCIENCE DEVELOPMENT FUND</t>
  </si>
  <si>
    <t>Payable to UCDF-MF</t>
  </si>
  <si>
    <t>Other Expenses  - SIDA - LIBRARY II</t>
  </si>
  <si>
    <t>Others - - ADMINISTRATIVE EXPENSES A/C</t>
  </si>
  <si>
    <t xml:space="preserve"> Other- UTILITIES</t>
  </si>
  <si>
    <t>fund transfer - CAREER GUIDENCE HRM</t>
  </si>
  <si>
    <t>fund transfer  - CAREER GUIDENCE HRM &amp; MARKETING</t>
  </si>
  <si>
    <t>fund transfer  - CAREER GUIDENCE MARKETING</t>
  </si>
  <si>
    <t>fund tr - DEP  OF POLI. SCE.&amp; PUBLIC POLICY DEVELOPMENT FUND</t>
  </si>
  <si>
    <t>Faculty</t>
  </si>
  <si>
    <t>Student No</t>
  </si>
  <si>
    <t>Recurrent Expenditure</t>
  </si>
  <si>
    <t>Administrative Over</t>
  </si>
  <si>
    <t>Capital Cost</t>
  </si>
  <si>
    <t>Total  Recurent Cost</t>
  </si>
  <si>
    <t>Total Cost</t>
  </si>
  <si>
    <t>Cost Per Student</t>
  </si>
  <si>
    <t>Arts</t>
  </si>
  <si>
    <t>Education</t>
  </si>
  <si>
    <t>Science</t>
  </si>
  <si>
    <t>Medicine</t>
  </si>
  <si>
    <t>Law</t>
  </si>
  <si>
    <t>Management</t>
  </si>
  <si>
    <t>Sri Palee</t>
  </si>
  <si>
    <t>**</t>
  </si>
  <si>
    <t>Administrative Overheads</t>
  </si>
  <si>
    <t>Object Title</t>
  </si>
  <si>
    <t>Expenditure for 2013</t>
  </si>
  <si>
    <t xml:space="preserve">        Rs.</t>
  </si>
  <si>
    <t>General Administraion</t>
  </si>
  <si>
    <t xml:space="preserve">       2013</t>
  </si>
  <si>
    <t>Financial Administraion</t>
  </si>
  <si>
    <t>Average Cost Per Student</t>
  </si>
  <si>
    <t>Security</t>
  </si>
  <si>
    <t>=</t>
  </si>
  <si>
    <t>Transport</t>
  </si>
  <si>
    <t>No of Students</t>
  </si>
  <si>
    <t>HETC</t>
  </si>
  <si>
    <t>Examination</t>
  </si>
  <si>
    <t>Teaching Resources</t>
  </si>
  <si>
    <t>Health Service</t>
  </si>
  <si>
    <t>Physical Education</t>
  </si>
  <si>
    <t>Welfare</t>
  </si>
  <si>
    <t>Maintenance</t>
  </si>
  <si>
    <t>Hostel</t>
  </si>
  <si>
    <t>S.D.C.</t>
  </si>
  <si>
    <t xml:space="preserve">International Level </t>
  </si>
  <si>
    <t>** Capital Cost = Depreciation for the year</t>
  </si>
  <si>
    <t>No. of Students Under Each Faculty &amp; Recurrent Expenditure Per Student 2014</t>
  </si>
  <si>
    <t>Expenditure for 2014</t>
  </si>
  <si>
    <t xml:space="preserve">       2014</t>
  </si>
  <si>
    <t>Cash Book Balance-086-100131189666 - CSHR</t>
  </si>
  <si>
    <t>Cash Book Balance-086-100130013550 - UOC</t>
  </si>
  <si>
    <t>Supplies Capital - CONVERCATION A/C</t>
  </si>
  <si>
    <t>Assets Auctionable</t>
  </si>
  <si>
    <t>UTILITIES - VIRTUAL CAMPUS UC ADMINISTRATIVE FUND</t>
  </si>
  <si>
    <t>Income - COMPUTER TEACHING LAB - 2</t>
  </si>
  <si>
    <t>Knowledge Enhancement &amp; Institutional Development</t>
  </si>
  <si>
    <t>(G) Knowledge Enhancement &amp; Institutional Development</t>
  </si>
  <si>
    <t>(H) Grant  from U.G.C Arrears-ETF,UPF</t>
  </si>
  <si>
    <t>(I) Grant From U.G.C For S.D.C.</t>
  </si>
  <si>
    <t>Expenditure on Research Grants,Centers &amp; Funds</t>
  </si>
  <si>
    <t>EXTENSION COURSES</t>
  </si>
  <si>
    <t>RECEIPT AND EXPENDITURE  STATEMENT</t>
  </si>
  <si>
    <t>Total   (Rs)</t>
  </si>
  <si>
    <t xml:space="preserve">Less-Recurrent Expenditure        </t>
  </si>
  <si>
    <t xml:space="preserve">          Academic staff Expenditure</t>
  </si>
  <si>
    <t xml:space="preserve">          Course Administration Expenditure</t>
  </si>
  <si>
    <t xml:space="preserve">          Examination Expenses</t>
  </si>
  <si>
    <t xml:space="preserve">          Work shop/ Seminar/ Residential workshop</t>
  </si>
  <si>
    <t xml:space="preserve">          Administration Expenditure</t>
  </si>
  <si>
    <t xml:space="preserve">          Other Recurrent Expenditure</t>
  </si>
  <si>
    <t>Less-Transfer to Funds</t>
  </si>
  <si>
    <t>FOR THE PERIOD OF 2014</t>
  </si>
  <si>
    <t>KEID</t>
  </si>
  <si>
    <t>Student Councellor's Office</t>
  </si>
  <si>
    <r>
      <t>Balance as at 31</t>
    </r>
    <r>
      <rPr>
        <b/>
        <vertAlign val="superscript"/>
        <sz val="10"/>
        <rFont val="Times New Roman"/>
        <family val="1"/>
      </rPr>
      <t xml:space="preserve">st </t>
    </r>
    <r>
      <rPr>
        <b/>
        <sz val="10"/>
        <rFont val="Times New Roman"/>
        <family val="1"/>
      </rPr>
      <t>December 2014</t>
    </r>
  </si>
  <si>
    <t>ECON LIBRARY DEVELOPMENT FUND</t>
  </si>
  <si>
    <t>Cash Book Balance-086-100-1611-89655-UOC</t>
  </si>
  <si>
    <t>financial statements.</t>
  </si>
  <si>
    <t>These financial statements were approved by the board and signed on their behalf.</t>
  </si>
  <si>
    <t>2014</t>
  </si>
  <si>
    <t>Specific Funds</t>
  </si>
  <si>
    <t>B.Sc.Special Degree in Pharmacy Fund</t>
  </si>
  <si>
    <t>Common Fund - FGS</t>
  </si>
  <si>
    <t>Computer Teaching Lab - 2</t>
  </si>
  <si>
    <t>CSHR Funds</t>
  </si>
  <si>
    <t>Faculty Development Funds</t>
  </si>
  <si>
    <t>Department Development Funds</t>
  </si>
  <si>
    <t>Colombo University Development Funds</t>
  </si>
  <si>
    <t>Library Development Fund</t>
  </si>
  <si>
    <t>Mathematics Building Preservation Fund</t>
  </si>
  <si>
    <t>MBA Common Unit 2014</t>
  </si>
  <si>
    <t>SIDA - Library Funds</t>
  </si>
  <si>
    <t>Debit</t>
  </si>
  <si>
    <t>Credit</t>
  </si>
  <si>
    <t>Vertual Campus</t>
  </si>
  <si>
    <t>Sports Promotion Funds</t>
  </si>
  <si>
    <t>Sripalee Campus Funds</t>
  </si>
  <si>
    <t>Fund Transfers</t>
  </si>
  <si>
    <t>Net Movement</t>
  </si>
  <si>
    <t xml:space="preserve">          Accrude Expenditure</t>
  </si>
  <si>
    <t>Less-Capital Expenditure</t>
  </si>
  <si>
    <t>Excess of  Income Over Expenditure</t>
  </si>
  <si>
    <t>Transfer to the Health Insurance Fund</t>
  </si>
  <si>
    <t xml:space="preserve">Transfer to theCapital Expenditure </t>
  </si>
  <si>
    <t>Transfer to theCabinet Appointed Building Fund</t>
  </si>
  <si>
    <t>Mr.C.Maliyadde</t>
  </si>
  <si>
    <t>Members of the council of University of Colombo are responsible for the preparation and presentation of these</t>
  </si>
  <si>
    <t>Council Member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</si>
</sst>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&gt;=0]#,##0.00;\(#,##0.00\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 Unicode MS"/>
      <family val="2"/>
    </font>
    <font>
      <sz val="8"/>
      <color rgb="FF000000"/>
      <name val="Arial Unicode MS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David Transparent"/>
      <charset val="177"/>
    </font>
    <font>
      <b/>
      <sz val="10"/>
      <name val="David"/>
      <family val="2"/>
      <charset val="177"/>
    </font>
    <font>
      <sz val="8"/>
      <color indexed="8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theme="9" tint="-0.249977111117893"/>
      <name val="MS Sans Serif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sz val="11"/>
      <color theme="1"/>
      <name val="Times New Roman"/>
      <family val="1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8"/>
      <color indexed="8"/>
      <name val="Arial Unicode MS"/>
      <family val="2"/>
    </font>
    <font>
      <sz val="8"/>
      <color indexed="8"/>
      <name val="Arial Unicode MS"/>
      <family val="2"/>
    </font>
    <font>
      <b/>
      <sz val="8"/>
      <color rgb="FF000000"/>
      <name val="Arial Unicode MS"/>
      <family val="2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sz val="9"/>
      <color indexed="8"/>
      <name val="Arial Unicode MS"/>
      <family val="2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 Unicode MS"/>
      <family val="2"/>
    </font>
    <font>
      <b/>
      <sz val="10"/>
      <color indexed="8"/>
      <name val="ARIAL"/>
      <family val="2"/>
    </font>
    <font>
      <b/>
      <sz val="9"/>
      <color indexed="8"/>
      <name val="Arial Unicode MS"/>
      <family val="2"/>
    </font>
    <font>
      <sz val="8"/>
      <color indexed="8"/>
      <name val="Arial Unicode MS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43" fontId="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1" fillId="0" borderId="0">
      <alignment vertical="top"/>
    </xf>
    <xf numFmtId="0" fontId="3" fillId="0" borderId="0">
      <alignment vertical="top"/>
    </xf>
    <xf numFmtId="43" fontId="1" fillId="0" borderId="0" applyFont="0" applyFill="0" applyBorder="0" applyAlignment="0" applyProtection="0"/>
    <xf numFmtId="0" fontId="31" fillId="0" borderId="0">
      <alignment vertical="top"/>
    </xf>
    <xf numFmtId="0" fontId="36" fillId="0" borderId="0">
      <alignment vertical="top"/>
    </xf>
    <xf numFmtId="43" fontId="36" fillId="0" borderId="0" applyFont="0" applyFill="0" applyBorder="0" applyAlignment="0" applyProtection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25" fillId="0" borderId="0" applyNumberFormat="0" applyFill="0" applyBorder="0" applyAlignment="0" applyProtection="0"/>
    <xf numFmtId="0" fontId="12" fillId="0" borderId="0"/>
  </cellStyleXfs>
  <cellXfs count="348">
    <xf numFmtId="0" fontId="0" fillId="0" borderId="0" xfId="0"/>
    <xf numFmtId="0" fontId="4" fillId="0" borderId="0" xfId="3" applyFont="1" applyFill="1" applyAlignment="1"/>
    <xf numFmtId="0" fontId="0" fillId="0" borderId="0" xfId="0" applyFill="1" applyAlignment="1">
      <alignment vertical="top"/>
    </xf>
    <xf numFmtId="0" fontId="5" fillId="0" borderId="0" xfId="3" applyFont="1" applyFill="1" applyAlignment="1"/>
    <xf numFmtId="0" fontId="6" fillId="0" borderId="0" xfId="3" applyFont="1" applyFill="1" applyAlignment="1"/>
    <xf numFmtId="0" fontId="7" fillId="0" borderId="0" xfId="3" applyFont="1" applyFill="1" applyAlignment="1"/>
    <xf numFmtId="43" fontId="9" fillId="0" borderId="0" xfId="4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3" fillId="0" borderId="0" xfId="3" applyFill="1" applyAlignment="1"/>
    <xf numFmtId="0" fontId="0" fillId="0" borderId="0" xfId="0" applyFill="1"/>
    <xf numFmtId="0" fontId="0" fillId="0" borderId="0" xfId="0" applyFont="1" applyFill="1"/>
    <xf numFmtId="0" fontId="14" fillId="0" borderId="0" xfId="0" applyFont="1" applyFill="1" applyAlignment="1"/>
    <xf numFmtId="0" fontId="6" fillId="0" borderId="3" xfId="0" applyFont="1" applyFill="1" applyBorder="1"/>
    <xf numFmtId="0" fontId="6" fillId="0" borderId="9" xfId="0" applyFont="1" applyFill="1" applyBorder="1"/>
    <xf numFmtId="164" fontId="14" fillId="0" borderId="9" xfId="1" applyNumberFormat="1" applyFont="1" applyFill="1" applyBorder="1" applyAlignment="1"/>
    <xf numFmtId="0" fontId="18" fillId="0" borderId="0" xfId="0" applyFont="1" applyFill="1" applyAlignment="1">
      <alignment vertical="top"/>
    </xf>
    <xf numFmtId="0" fontId="15" fillId="0" borderId="0" xfId="0" applyNumberFormat="1" applyFont="1" applyFill="1" applyBorder="1" applyAlignment="1"/>
    <xf numFmtId="0" fontId="19" fillId="0" borderId="9" xfId="0" applyFont="1" applyFill="1" applyBorder="1"/>
    <xf numFmtId="43" fontId="12" fillId="0" borderId="0" xfId="1" applyFont="1" applyFill="1" applyAlignment="1">
      <alignment horizontal="left"/>
    </xf>
    <xf numFmtId="0" fontId="12" fillId="0" borderId="0" xfId="0" applyFont="1" applyFill="1"/>
    <xf numFmtId="164" fontId="12" fillId="0" borderId="0" xfId="1" applyNumberFormat="1" applyFont="1" applyFill="1"/>
    <xf numFmtId="41" fontId="12" fillId="0" borderId="0" xfId="0" applyNumberFormat="1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64" fontId="12" fillId="0" borderId="0" xfId="1" applyNumberFormat="1" applyFont="1" applyFill="1" applyAlignment="1"/>
    <xf numFmtId="0" fontId="12" fillId="0" borderId="0" xfId="0" applyFont="1" applyFill="1" applyBorder="1" applyAlignment="1">
      <alignment horizontal="left" indent="1"/>
    </xf>
    <xf numFmtId="0" fontId="8" fillId="0" borderId="3" xfId="0" applyFont="1" applyFill="1" applyBorder="1"/>
    <xf numFmtId="0" fontId="8" fillId="0" borderId="5" xfId="0" applyFont="1" applyFill="1" applyBorder="1" applyAlignment="1">
      <alignment horizontal="center"/>
    </xf>
    <xf numFmtId="0" fontId="13" fillId="0" borderId="0" xfId="0" applyFont="1" applyFill="1"/>
    <xf numFmtId="164" fontId="0" fillId="0" borderId="0" xfId="1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41" fontId="8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0" fontId="23" fillId="0" borderId="0" xfId="0" applyFont="1" applyFill="1" applyAlignment="1">
      <alignment vertical="top"/>
    </xf>
    <xf numFmtId="0" fontId="21" fillId="0" borderId="0" xfId="1" applyNumberFormat="1" applyFont="1" applyFill="1" applyBorder="1" applyAlignment="1">
      <alignment horizontal="left" wrapText="1"/>
    </xf>
    <xf numFmtId="164" fontId="12" fillId="0" borderId="2" xfId="1" applyNumberFormat="1" applyFont="1" applyFill="1" applyBorder="1"/>
    <xf numFmtId="41" fontId="8" fillId="0" borderId="0" xfId="1" applyNumberFormat="1" applyFont="1" applyFill="1" applyAlignment="1">
      <alignment horizontal="center"/>
    </xf>
    <xf numFmtId="41" fontId="8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0" fillId="0" borderId="0" xfId="0" quotePrefix="1" applyFill="1" applyAlignment="1">
      <alignment horizontal="left"/>
    </xf>
    <xf numFmtId="0" fontId="0" fillId="0" borderId="0" xfId="0" applyFill="1" applyAlignment="1">
      <alignment horizontal="center"/>
    </xf>
    <xf numFmtId="0" fontId="27" fillId="0" borderId="0" xfId="0" applyFont="1" applyFill="1" applyAlignment="1"/>
    <xf numFmtId="0" fontId="0" fillId="0" borderId="0" xfId="0" applyFill="1" applyAlignment="1">
      <alignment horizontal="center" vertical="center" wrapText="1"/>
    </xf>
    <xf numFmtId="0" fontId="8" fillId="0" borderId="0" xfId="0" applyFont="1" applyFill="1"/>
    <xf numFmtId="164" fontId="8" fillId="0" borderId="0" xfId="0" applyNumberFormat="1" applyFont="1" applyFill="1"/>
    <xf numFmtId="0" fontId="0" fillId="0" borderId="0" xfId="0" quotePrefix="1" applyFill="1" applyAlignment="1">
      <alignment horizontal="center"/>
    </xf>
    <xf numFmtId="43" fontId="0" fillId="0" borderId="0" xfId="1" applyFont="1"/>
    <xf numFmtId="43" fontId="0" fillId="0" borderId="0" xfId="0" applyNumberFormat="1" applyFill="1" applyAlignment="1">
      <alignment vertical="top"/>
    </xf>
    <xf numFmtId="0" fontId="29" fillId="0" borderId="0" xfId="0" applyFont="1" applyFill="1"/>
    <xf numFmtId="0" fontId="26" fillId="0" borderId="0" xfId="0" applyFont="1" applyFill="1"/>
    <xf numFmtId="164" fontId="26" fillId="0" borderId="0" xfId="1" applyNumberFormat="1" applyFont="1" applyFill="1"/>
    <xf numFmtId="0" fontId="26" fillId="0" borderId="0" xfId="0" applyFont="1" applyFill="1" applyAlignment="1">
      <alignment horizontal="center" vertical="center" wrapText="1"/>
    </xf>
    <xf numFmtId="41" fontId="26" fillId="0" borderId="0" xfId="0" applyNumberFormat="1" applyFont="1" applyFill="1"/>
    <xf numFmtId="165" fontId="15" fillId="0" borderId="0" xfId="0" applyNumberFormat="1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/>
    </xf>
    <xf numFmtId="10" fontId="0" fillId="0" borderId="0" xfId="2" applyNumberFormat="1" applyFont="1" applyFill="1"/>
    <xf numFmtId="164" fontId="15" fillId="0" borderId="3" xfId="1" applyNumberFormat="1" applyFont="1" applyFill="1" applyBorder="1" applyAlignment="1"/>
    <xf numFmtId="0" fontId="14" fillId="0" borderId="0" xfId="0" applyFont="1" applyFill="1"/>
    <xf numFmtId="0" fontId="10" fillId="0" borderId="9" xfId="0" applyFont="1" applyFill="1" applyBorder="1" applyAlignment="1">
      <alignment vertical="top"/>
    </xf>
    <xf numFmtId="164" fontId="0" fillId="0" borderId="6" xfId="1" applyNumberFormat="1" applyFont="1" applyFill="1" applyBorder="1"/>
    <xf numFmtId="43" fontId="9" fillId="0" borderId="0" xfId="1" applyFont="1" applyFill="1" applyAlignment="1">
      <alignment vertical="top"/>
    </xf>
    <xf numFmtId="43" fontId="0" fillId="0" borderId="0" xfId="1" applyFont="1" applyFill="1"/>
    <xf numFmtId="0" fontId="11" fillId="0" borderId="0" xfId="0" applyFont="1" applyFill="1"/>
    <xf numFmtId="49" fontId="15" fillId="0" borderId="3" xfId="0" applyNumberFormat="1" applyFont="1" applyFill="1" applyBorder="1" applyAlignment="1"/>
    <xf numFmtId="49" fontId="15" fillId="0" borderId="9" xfId="0" applyNumberFormat="1" applyFont="1" applyFill="1" applyBorder="1" applyAlignment="1"/>
    <xf numFmtId="49" fontId="15" fillId="0" borderId="9" xfId="0" quotePrefix="1" applyNumberFormat="1" applyFont="1" applyFill="1" applyBorder="1" applyAlignment="1">
      <alignment horizontal="center"/>
    </xf>
    <xf numFmtId="49" fontId="12" fillId="0" borderId="9" xfId="0" quotePrefix="1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left" vertical="top"/>
    </xf>
    <xf numFmtId="49" fontId="15" fillId="0" borderId="9" xfId="0" applyNumberFormat="1" applyFont="1" applyFill="1" applyBorder="1" applyAlignment="1">
      <alignment horizontal="left" indent="1"/>
    </xf>
    <xf numFmtId="49" fontId="15" fillId="0" borderId="9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left" indent="1"/>
    </xf>
    <xf numFmtId="49" fontId="14" fillId="0" borderId="9" xfId="0" applyNumberFormat="1" applyFont="1" applyFill="1" applyBorder="1" applyAlignment="1"/>
    <xf numFmtId="49" fontId="0" fillId="0" borderId="9" xfId="0" applyNumberFormat="1" applyFont="1" applyFill="1" applyBorder="1"/>
    <xf numFmtId="49" fontId="12" fillId="0" borderId="9" xfId="0" applyNumberFormat="1" applyFont="1" applyFill="1" applyBorder="1" applyAlignment="1">
      <alignment horizontal="center"/>
    </xf>
    <xf numFmtId="43" fontId="9" fillId="0" borderId="9" xfId="4" applyFont="1" applyFill="1" applyBorder="1" applyAlignment="1">
      <alignment vertical="top"/>
    </xf>
    <xf numFmtId="43" fontId="29" fillId="0" borderId="0" xfId="1" applyFont="1" applyFill="1"/>
    <xf numFmtId="43" fontId="8" fillId="0" borderId="0" xfId="1" applyFont="1" applyFill="1"/>
    <xf numFmtId="164" fontId="8" fillId="0" borderId="19" xfId="1" applyNumberFormat="1" applyFont="1" applyFill="1" applyBorder="1" applyAlignment="1">
      <alignment horizontal="center" vertical="center" wrapText="1"/>
    </xf>
    <xf numFmtId="164" fontId="26" fillId="0" borderId="19" xfId="1" applyNumberFormat="1" applyFont="1" applyFill="1" applyBorder="1"/>
    <xf numFmtId="164" fontId="8" fillId="0" borderId="19" xfId="1" applyNumberFormat="1" applyFont="1" applyFill="1" applyBorder="1"/>
    <xf numFmtId="164" fontId="12" fillId="0" borderId="19" xfId="1" applyNumberFormat="1" applyFont="1" applyFill="1" applyBorder="1"/>
    <xf numFmtId="0" fontId="26" fillId="0" borderId="19" xfId="0" applyFont="1" applyFill="1" applyBorder="1"/>
    <xf numFmtId="0" fontId="8" fillId="0" borderId="19" xfId="0" applyFont="1" applyFill="1" applyBorder="1"/>
    <xf numFmtId="0" fontId="0" fillId="0" borderId="19" xfId="0" applyFill="1" applyBorder="1"/>
    <xf numFmtId="164" fontId="8" fillId="0" borderId="20" xfId="1" applyNumberFormat="1" applyFont="1" applyFill="1" applyBorder="1"/>
    <xf numFmtId="0" fontId="3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10" fillId="0" borderId="0" xfId="9" applyFont="1" applyFill="1" applyAlignment="1">
      <alignment vertical="top"/>
    </xf>
    <xf numFmtId="0" fontId="12" fillId="0" borderId="13" xfId="0" applyFont="1" applyFill="1" applyBorder="1"/>
    <xf numFmtId="0" fontId="0" fillId="0" borderId="14" xfId="0" applyFill="1" applyBorder="1"/>
    <xf numFmtId="0" fontId="12" fillId="0" borderId="14" xfId="0" applyFont="1" applyFill="1" applyBorder="1"/>
    <xf numFmtId="41" fontId="8" fillId="0" borderId="16" xfId="1" applyNumberFormat="1" applyFont="1" applyFill="1" applyBorder="1"/>
    <xf numFmtId="10" fontId="17" fillId="0" borderId="1" xfId="2" applyNumberFormat="1" applyFont="1" applyFill="1" applyBorder="1" applyAlignment="1">
      <alignment horizontal="center"/>
    </xf>
    <xf numFmtId="49" fontId="9" fillId="0" borderId="0" xfId="4" applyNumberFormat="1" applyFont="1" applyFill="1" applyAlignment="1">
      <alignment vertical="top"/>
    </xf>
    <xf numFmtId="0" fontId="11" fillId="0" borderId="0" xfId="0" applyFont="1"/>
    <xf numFmtId="4" fontId="34" fillId="0" borderId="0" xfId="0" applyNumberFormat="1" applyFont="1"/>
    <xf numFmtId="0" fontId="33" fillId="0" borderId="0" xfId="0" applyFont="1" applyFill="1" applyAlignment="1">
      <alignment vertical="top"/>
    </xf>
    <xf numFmtId="0" fontId="33" fillId="0" borderId="0" xfId="0" quotePrefix="1" applyFont="1" applyFill="1" applyAlignment="1">
      <alignment vertical="top"/>
    </xf>
    <xf numFmtId="164" fontId="6" fillId="0" borderId="0" xfId="1" applyNumberFormat="1" applyFont="1" applyFill="1" applyAlignment="1"/>
    <xf numFmtId="164" fontId="8" fillId="0" borderId="0" xfId="1" applyNumberFormat="1" applyFont="1" applyFill="1" applyAlignment="1">
      <alignment horizontal="center"/>
    </xf>
    <xf numFmtId="164" fontId="8" fillId="0" borderId="0" xfId="1" quotePrefix="1" applyNumberFormat="1" applyFont="1" applyFill="1" applyAlignment="1">
      <alignment horizontal="right"/>
    </xf>
    <xf numFmtId="164" fontId="8" fillId="0" borderId="0" xfId="1" applyNumberFormat="1" applyFont="1" applyFill="1" applyAlignment="1">
      <alignment horizontal="right"/>
    </xf>
    <xf numFmtId="164" fontId="0" fillId="0" borderId="0" xfId="1" applyNumberFormat="1" applyFont="1" applyFill="1" applyAlignment="1">
      <alignment vertical="top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43" fontId="2" fillId="0" borderId="0" xfId="1" applyFont="1" applyFill="1"/>
    <xf numFmtId="164" fontId="4" fillId="0" borderId="0" xfId="1" applyNumberFormat="1" applyFont="1" applyFill="1" applyAlignment="1"/>
    <xf numFmtId="164" fontId="5" fillId="0" borderId="0" xfId="1" applyNumberFormat="1" applyFont="1" applyFill="1" applyAlignment="1"/>
    <xf numFmtId="164" fontId="9" fillId="2" borderId="0" xfId="1" applyNumberFormat="1" applyFont="1" applyFill="1" applyAlignment="1">
      <alignment vertical="top"/>
    </xf>
    <xf numFmtId="0" fontId="0" fillId="0" borderId="15" xfId="0" applyFont="1" applyFill="1" applyBorder="1"/>
    <xf numFmtId="0" fontId="21" fillId="0" borderId="7" xfId="0" applyFont="1" applyFill="1" applyBorder="1"/>
    <xf numFmtId="164" fontId="0" fillId="0" borderId="21" xfId="1" applyNumberFormat="1" applyFont="1" applyFill="1" applyBorder="1"/>
    <xf numFmtId="41" fontId="12" fillId="0" borderId="5" xfId="0" applyNumberFormat="1" applyFont="1" applyFill="1" applyBorder="1"/>
    <xf numFmtId="0" fontId="12" fillId="0" borderId="8" xfId="0" applyFont="1" applyFill="1" applyBorder="1"/>
    <xf numFmtId="0" fontId="17" fillId="0" borderId="6" xfId="0" applyFont="1" applyFill="1" applyBorder="1" applyAlignment="1">
      <alignment horizontal="center" vertical="center"/>
    </xf>
    <xf numFmtId="41" fontId="8" fillId="0" borderId="15" xfId="0" applyNumberFormat="1" applyFont="1" applyFill="1" applyBorder="1"/>
    <xf numFmtId="41" fontId="8" fillId="0" borderId="10" xfId="0" applyNumberFormat="1" applyFont="1" applyFill="1" applyBorder="1"/>
    <xf numFmtId="164" fontId="14" fillId="0" borderId="15" xfId="1" applyNumberFormat="1" applyFont="1" applyFill="1" applyBorder="1"/>
    <xf numFmtId="0" fontId="9" fillId="2" borderId="0" xfId="3" applyFont="1" applyFill="1" applyAlignment="1">
      <alignment horizontal="left" vertical="top"/>
    </xf>
    <xf numFmtId="41" fontId="12" fillId="0" borderId="13" xfId="0" applyNumberFormat="1" applyFont="1" applyFill="1" applyBorder="1"/>
    <xf numFmtId="41" fontId="8" fillId="0" borderId="14" xfId="0" applyNumberFormat="1" applyFont="1" applyFill="1" applyBorder="1"/>
    <xf numFmtId="0" fontId="12" fillId="0" borderId="15" xfId="0" applyFont="1" applyFill="1" applyBorder="1"/>
    <xf numFmtId="0" fontId="12" fillId="0" borderId="15" xfId="0" applyFont="1" applyFill="1" applyBorder="1" applyAlignment="1">
      <alignment horizontal="left"/>
    </xf>
    <xf numFmtId="0" fontId="8" fillId="0" borderId="15" xfId="0" applyFont="1" applyFill="1" applyBorder="1"/>
    <xf numFmtId="0" fontId="12" fillId="0" borderId="15" xfId="0" applyFont="1" applyFill="1" applyBorder="1" applyAlignment="1">
      <alignment horizontal="right" indent="1"/>
    </xf>
    <xf numFmtId="41" fontId="12" fillId="0" borderId="9" xfId="1" applyNumberFormat="1" applyFont="1" applyFill="1" applyBorder="1"/>
    <xf numFmtId="41" fontId="8" fillId="0" borderId="16" xfId="0" applyNumberFormat="1" applyFont="1" applyFill="1" applyBorder="1"/>
    <xf numFmtId="41" fontId="8" fillId="0" borderId="18" xfId="0" applyNumberFormat="1" applyFont="1" applyFill="1" applyBorder="1"/>
    <xf numFmtId="41" fontId="12" fillId="0" borderId="3" xfId="1" applyNumberFormat="1" applyFont="1" applyFill="1" applyBorder="1"/>
    <xf numFmtId="0" fontId="8" fillId="0" borderId="9" xfId="0" applyFont="1" applyFill="1" applyBorder="1" applyAlignment="1">
      <alignment horizontal="center"/>
    </xf>
    <xf numFmtId="41" fontId="12" fillId="0" borderId="6" xfId="1" applyNumberFormat="1" applyFont="1" applyFill="1" applyBorder="1"/>
    <xf numFmtId="41" fontId="8" fillId="0" borderId="8" xfId="1" applyNumberFormat="1" applyFont="1" applyFill="1" applyBorder="1"/>
    <xf numFmtId="164" fontId="12" fillId="0" borderId="6" xfId="1" applyNumberFormat="1" applyFont="1" applyFill="1" applyBorder="1"/>
    <xf numFmtId="0" fontId="20" fillId="0" borderId="15" xfId="0" applyFont="1" applyFill="1" applyBorder="1"/>
    <xf numFmtId="0" fontId="21" fillId="0" borderId="15" xfId="1" applyNumberFormat="1" applyFont="1" applyFill="1" applyBorder="1" applyAlignment="1">
      <alignment horizontal="left" wrapText="1"/>
    </xf>
    <xf numFmtId="0" fontId="9" fillId="0" borderId="15" xfId="3" applyFont="1" applyFill="1" applyBorder="1" applyAlignment="1">
      <alignment horizontal="left" vertical="top"/>
    </xf>
    <xf numFmtId="0" fontId="21" fillId="0" borderId="15" xfId="1" applyNumberFormat="1" applyFont="1" applyFill="1" applyBorder="1" applyAlignment="1">
      <alignment horizontal="left" vertical="center" wrapText="1"/>
    </xf>
    <xf numFmtId="0" fontId="20" fillId="0" borderId="15" xfId="1" applyNumberFormat="1" applyFont="1" applyFill="1" applyBorder="1" applyAlignment="1">
      <alignment horizontal="left" wrapText="1"/>
    </xf>
    <xf numFmtId="0" fontId="0" fillId="0" borderId="7" xfId="0" applyFont="1" applyFill="1" applyBorder="1"/>
    <xf numFmtId="164" fontId="0" fillId="0" borderId="15" xfId="1" applyNumberFormat="1" applyFont="1" applyFill="1" applyBorder="1"/>
    <xf numFmtId="164" fontId="12" fillId="0" borderId="10" xfId="1" applyNumberFormat="1" applyFont="1" applyFill="1" applyBorder="1"/>
    <xf numFmtId="0" fontId="9" fillId="0" borderId="0" xfId="3" applyFont="1" applyFill="1" applyAlignment="1">
      <alignment vertical="top"/>
    </xf>
    <xf numFmtId="0" fontId="0" fillId="0" borderId="0" xfId="0" applyFill="1"/>
    <xf numFmtId="0" fontId="8" fillId="0" borderId="9" xfId="0" applyFont="1" applyFill="1" applyBorder="1"/>
    <xf numFmtId="0" fontId="12" fillId="0" borderId="9" xfId="0" applyFont="1" applyFill="1" applyBorder="1" applyAlignment="1">
      <alignment horizontal="left" indent="1"/>
    </xf>
    <xf numFmtId="0" fontId="12" fillId="0" borderId="9" xfId="0" quotePrefix="1" applyFont="1" applyFill="1" applyBorder="1"/>
    <xf numFmtId="0" fontId="12" fillId="0" borderId="9" xfId="0" applyFont="1" applyFill="1" applyBorder="1"/>
    <xf numFmtId="0" fontId="8" fillId="0" borderId="0" xfId="0" applyFont="1" applyFill="1" applyAlignment="1"/>
    <xf numFmtId="0" fontId="12" fillId="0" borderId="0" xfId="0" applyFont="1" applyFill="1" applyBorder="1" applyAlignment="1">
      <alignment horizontal="center"/>
    </xf>
    <xf numFmtId="41" fontId="12" fillId="0" borderId="14" xfId="0" applyNumberFormat="1" applyFont="1" applyFill="1" applyBorder="1"/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41" fontId="0" fillId="0" borderId="0" xfId="0" applyNumberFormat="1" applyFill="1"/>
    <xf numFmtId="164" fontId="12" fillId="0" borderId="3" xfId="1" applyNumberFormat="1" applyFont="1" applyFill="1" applyBorder="1"/>
    <xf numFmtId="0" fontId="22" fillId="0" borderId="15" xfId="0" applyNumberFormat="1" applyFont="1" applyFill="1" applyBorder="1" applyAlignment="1">
      <alignment horizontal="left" vertical="top" wrapText="1"/>
    </xf>
    <xf numFmtId="164" fontId="0" fillId="0" borderId="9" xfId="1" applyNumberFormat="1" applyFont="1" applyFill="1" applyBorder="1"/>
    <xf numFmtId="164" fontId="12" fillId="0" borderId="9" xfId="1" applyNumberFormat="1" applyFont="1" applyFill="1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0" fontId="0" fillId="0" borderId="9" xfId="0" applyFont="1" applyFill="1" applyBorder="1"/>
    <xf numFmtId="164" fontId="2" fillId="0" borderId="9" xfId="1" applyNumberFormat="1" applyFont="1" applyFill="1" applyBorder="1"/>
    <xf numFmtId="164" fontId="15" fillId="0" borderId="9" xfId="1" applyNumberFormat="1" applyFont="1" applyFill="1" applyBorder="1"/>
    <xf numFmtId="164" fontId="14" fillId="0" borderId="9" xfId="1" applyNumberFormat="1" applyFont="1" applyFill="1" applyBorder="1"/>
    <xf numFmtId="0" fontId="0" fillId="0" borderId="6" xfId="0" applyFont="1" applyFill="1" applyBorder="1"/>
    <xf numFmtId="0" fontId="6" fillId="0" borderId="0" xfId="0" applyFont="1" applyFill="1" applyAlignment="1">
      <alignment horizontal="center"/>
    </xf>
    <xf numFmtId="164" fontId="15" fillId="0" borderId="9" xfId="1" applyNumberFormat="1" applyFont="1" applyFill="1" applyBorder="1" applyAlignment="1"/>
    <xf numFmtId="41" fontId="12" fillId="0" borderId="9" xfId="0" applyNumberFormat="1" applyFont="1" applyFill="1" applyBorder="1"/>
    <xf numFmtId="41" fontId="12" fillId="0" borderId="10" xfId="0" applyNumberFormat="1" applyFont="1" applyFill="1" applyBorder="1"/>
    <xf numFmtId="41" fontId="8" fillId="0" borderId="9" xfId="0" applyNumberFormat="1" applyFont="1" applyFill="1" applyBorder="1"/>
    <xf numFmtId="41" fontId="8" fillId="0" borderId="11" xfId="0" applyNumberFormat="1" applyFont="1" applyFill="1" applyBorder="1"/>
    <xf numFmtId="41" fontId="8" fillId="0" borderId="12" xfId="0" applyNumberFormat="1" applyFont="1" applyFill="1" applyBorder="1"/>
    <xf numFmtId="49" fontId="8" fillId="0" borderId="0" xfId="0" quotePrefix="1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9" fillId="0" borderId="0" xfId="3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164" fontId="12" fillId="0" borderId="0" xfId="1" applyNumberFormat="1" applyFont="1" applyFill="1" applyBorder="1"/>
    <xf numFmtId="0" fontId="0" fillId="0" borderId="0" xfId="0" applyFill="1" applyBorder="1"/>
    <xf numFmtId="0" fontId="9" fillId="0" borderId="0" xfId="0" applyFont="1" applyFill="1" applyAlignment="1">
      <alignment vertical="top"/>
    </xf>
    <xf numFmtId="164" fontId="12" fillId="0" borderId="17" xfId="1" applyNumberFormat="1" applyFont="1" applyFill="1" applyBorder="1"/>
    <xf numFmtId="164" fontId="9" fillId="0" borderId="0" xfId="1" applyNumberFormat="1" applyFont="1" applyFill="1" applyAlignment="1">
      <alignment vertical="top"/>
    </xf>
    <xf numFmtId="0" fontId="26" fillId="0" borderId="19" xfId="0" applyFont="1" applyFill="1" applyBorder="1" applyAlignment="1">
      <alignment horizontal="center" vertical="center" wrapText="1"/>
    </xf>
    <xf numFmtId="164" fontId="26" fillId="0" borderId="19" xfId="1" applyNumberFormat="1" applyFont="1" applyFill="1" applyBorder="1" applyAlignment="1">
      <alignment horizontal="center" vertical="center" wrapText="1"/>
    </xf>
    <xf numFmtId="164" fontId="0" fillId="0" borderId="19" xfId="1" applyNumberFormat="1" applyFont="1" applyFill="1" applyBorder="1"/>
    <xf numFmtId="0" fontId="35" fillId="2" borderId="0" xfId="14" applyFont="1" applyFill="1" applyAlignment="1">
      <alignment vertical="top"/>
    </xf>
    <xf numFmtId="49" fontId="15" fillId="0" borderId="0" xfId="0" quotePrefix="1" applyNumberFormat="1" applyFont="1" applyFill="1" applyBorder="1" applyAlignment="1">
      <alignment horizontal="center"/>
    </xf>
    <xf numFmtId="0" fontId="0" fillId="0" borderId="0" xfId="0" applyFill="1" applyAlignment="1"/>
    <xf numFmtId="43" fontId="37" fillId="0" borderId="0" xfId="1" applyFont="1" applyFill="1" applyAlignment="1"/>
    <xf numFmtId="43" fontId="38" fillId="0" borderId="0" xfId="1" applyFont="1" applyFill="1" applyAlignment="1"/>
    <xf numFmtId="43" fontId="39" fillId="0" borderId="0" xfId="1" applyFont="1" applyFill="1" applyAlignment="1"/>
    <xf numFmtId="0" fontId="2" fillId="0" borderId="0" xfId="0" applyFont="1" applyAlignment="1"/>
    <xf numFmtId="43" fontId="38" fillId="0" borderId="0" xfId="1" applyFont="1" applyFill="1" applyAlignment="1">
      <alignment horizontal="center"/>
    </xf>
    <xf numFmtId="0" fontId="3" fillId="0" borderId="0" xfId="3" applyFont="1" applyFill="1" applyAlignment="1"/>
    <xf numFmtId="0" fontId="3" fillId="0" borderId="0" xfId="3" applyFill="1">
      <alignment vertical="top"/>
    </xf>
    <xf numFmtId="43" fontId="41" fillId="0" borderId="0" xfId="1" applyFont="1" applyFill="1" applyBorder="1" applyAlignment="1"/>
    <xf numFmtId="43" fontId="37" fillId="0" borderId="0" xfId="1" applyFont="1" applyFill="1" applyAlignment="1">
      <alignment vertical="top"/>
    </xf>
    <xf numFmtId="0" fontId="10" fillId="0" borderId="0" xfId="3" applyFont="1" applyFill="1" applyAlignment="1">
      <alignment horizontal="left" vertical="top"/>
    </xf>
    <xf numFmtId="43" fontId="39" fillId="0" borderId="0" xfId="1" applyFont="1" applyFill="1" applyAlignment="1">
      <alignment vertical="top"/>
    </xf>
    <xf numFmtId="43" fontId="37" fillId="0" borderId="22" xfId="1" applyFont="1" applyFill="1" applyBorder="1" applyAlignment="1">
      <alignment vertical="top"/>
    </xf>
    <xf numFmtId="0" fontId="42" fillId="0" borderId="22" xfId="3" applyFont="1" applyFill="1" applyBorder="1" applyAlignment="1"/>
    <xf numFmtId="0" fontId="3" fillId="0" borderId="0" xfId="3" applyFont="1" applyFill="1" applyBorder="1" applyAlignment="1"/>
    <xf numFmtId="0" fontId="3" fillId="0" borderId="0" xfId="3" applyFill="1" applyBorder="1" applyAlignment="1"/>
    <xf numFmtId="0" fontId="42" fillId="0" borderId="0" xfId="3" applyFont="1" applyFill="1" applyBorder="1" applyAlignment="1"/>
    <xf numFmtId="0" fontId="3" fillId="0" borderId="23" xfId="3" applyFill="1" applyBorder="1" applyAlignment="1"/>
    <xf numFmtId="0" fontId="3" fillId="0" borderId="0" xfId="0" applyFont="1" applyFill="1" applyAlignment="1"/>
    <xf numFmtId="0" fontId="2" fillId="0" borderId="24" xfId="3" applyFont="1" applyFill="1" applyBorder="1" applyAlignment="1"/>
    <xf numFmtId="0" fontId="2" fillId="0" borderId="0" xfId="3" applyFont="1" applyFill="1" applyBorder="1" applyAlignment="1"/>
    <xf numFmtId="43" fontId="10" fillId="0" borderId="0" xfId="1" applyFont="1" applyFill="1" applyAlignment="1">
      <alignment horizontal="right" vertical="top"/>
    </xf>
    <xf numFmtId="0" fontId="2" fillId="0" borderId="1" xfId="3" applyFont="1" applyFill="1" applyBorder="1" applyAlignment="1"/>
    <xf numFmtId="0" fontId="3" fillId="0" borderId="0" xfId="3" applyFont="1" applyFill="1" applyBorder="1" applyAlignment="1">
      <alignment wrapText="1"/>
    </xf>
    <xf numFmtId="43" fontId="37" fillId="0" borderId="0" xfId="1" applyFont="1" applyFill="1" applyAlignment="1">
      <alignment vertical="center"/>
    </xf>
    <xf numFmtId="0" fontId="1" fillId="0" borderId="0" xfId="3" applyFont="1" applyFill="1" applyBorder="1" applyAlignment="1"/>
    <xf numFmtId="0" fontId="3" fillId="2" borderId="0" xfId="3" applyFill="1" applyAlignment="1"/>
    <xf numFmtId="0" fontId="10" fillId="2" borderId="0" xfId="3" applyFont="1" applyFill="1" applyAlignment="1">
      <alignment horizontal="left" vertical="top"/>
    </xf>
    <xf numFmtId="0" fontId="3" fillId="2" borderId="0" xfId="3" applyFill="1" applyBorder="1" applyAlignment="1"/>
    <xf numFmtId="43" fontId="37" fillId="2" borderId="0" xfId="1" applyFont="1" applyFill="1" applyAlignment="1">
      <alignment vertical="top"/>
    </xf>
    <xf numFmtId="43" fontId="37" fillId="2" borderId="22" xfId="1" applyFont="1" applyFill="1" applyBorder="1" applyAlignment="1">
      <alignment vertical="top"/>
    </xf>
    <xf numFmtId="43" fontId="42" fillId="0" borderId="0" xfId="0" applyNumberFormat="1" applyFont="1" applyFill="1" applyAlignment="1">
      <alignment vertical="top"/>
    </xf>
    <xf numFmtId="0" fontId="3" fillId="0" borderId="0" xfId="3" applyFont="1" applyFill="1" applyAlignment="1">
      <alignment horizontal="left" vertical="top"/>
    </xf>
    <xf numFmtId="43" fontId="43" fillId="0" borderId="2" xfId="1" applyFont="1" applyFill="1" applyBorder="1" applyAlignment="1">
      <alignment vertical="top"/>
    </xf>
    <xf numFmtId="43" fontId="0" fillId="0" borderId="0" xfId="0" applyNumberFormat="1"/>
    <xf numFmtId="0" fontId="10" fillId="5" borderId="0" xfId="0" applyFont="1" applyFill="1" applyAlignment="1">
      <alignment vertical="top"/>
    </xf>
    <xf numFmtId="0" fontId="35" fillId="0" borderId="0" xfId="14" applyFont="1" applyAlignment="1">
      <alignment vertical="top"/>
    </xf>
    <xf numFmtId="0" fontId="10" fillId="6" borderId="0" xfId="0" applyFont="1" applyFill="1" applyAlignment="1">
      <alignment vertical="top"/>
    </xf>
    <xf numFmtId="0" fontId="9" fillId="6" borderId="0" xfId="3" applyFont="1" applyFill="1" applyAlignment="1">
      <alignment horizontal="left" vertical="top"/>
    </xf>
    <xf numFmtId="43" fontId="37" fillId="0" borderId="0" xfId="1" applyFont="1" applyAlignment="1"/>
    <xf numFmtId="0" fontId="9" fillId="5" borderId="0" xfId="0" applyFont="1" applyFill="1" applyAlignment="1">
      <alignment vertical="top"/>
    </xf>
    <xf numFmtId="0" fontId="35" fillId="2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0" fillId="3" borderId="0" xfId="0" applyFill="1"/>
    <xf numFmtId="43" fontId="0" fillId="3" borderId="0" xfId="1" applyFont="1" applyFill="1"/>
    <xf numFmtId="0" fontId="10" fillId="4" borderId="0" xfId="0" applyFont="1" applyFill="1" applyAlignment="1">
      <alignment vertical="top"/>
    </xf>
    <xf numFmtId="0" fontId="11" fillId="2" borderId="0" xfId="0" applyFont="1" applyFill="1"/>
    <xf numFmtId="0" fontId="35" fillId="0" borderId="0" xfId="14" applyFont="1" applyFill="1" applyAlignment="1">
      <alignment vertical="top"/>
    </xf>
    <xf numFmtId="0" fontId="44" fillId="5" borderId="0" xfId="0" applyFont="1" applyFill="1" applyAlignment="1">
      <alignment vertical="top"/>
    </xf>
    <xf numFmtId="0" fontId="35" fillId="0" borderId="0" xfId="14" quotePrefix="1" applyFont="1" applyFill="1" applyAlignment="1">
      <alignment vertical="top"/>
    </xf>
    <xf numFmtId="164" fontId="0" fillId="0" borderId="0" xfId="1" applyNumberFormat="1" applyFont="1"/>
    <xf numFmtId="164" fontId="0" fillId="0" borderId="0" xfId="0" applyNumberFormat="1"/>
    <xf numFmtId="0" fontId="6" fillId="0" borderId="0" xfId="22" applyFont="1" applyFill="1" applyAlignment="1">
      <alignment horizontal="center"/>
    </xf>
    <xf numFmtId="0" fontId="12" fillId="0" borderId="0" xfId="22" applyFont="1" applyFill="1"/>
    <xf numFmtId="0" fontId="12" fillId="0" borderId="8" xfId="22" applyFont="1" applyFill="1" applyBorder="1" applyAlignment="1">
      <alignment horizontal="center"/>
    </xf>
    <xf numFmtId="0" fontId="12" fillId="0" borderId="21" xfId="22" applyFont="1" applyFill="1" applyBorder="1"/>
    <xf numFmtId="0" fontId="12" fillId="0" borderId="15" xfId="22" applyFont="1" applyFill="1" applyBorder="1"/>
    <xf numFmtId="0" fontId="12" fillId="0" borderId="7" xfId="22" applyFont="1" applyFill="1" applyBorder="1"/>
    <xf numFmtId="164" fontId="8" fillId="0" borderId="4" xfId="1" applyNumberFormat="1" applyFont="1" applyFill="1" applyBorder="1"/>
    <xf numFmtId="164" fontId="8" fillId="0" borderId="6" xfId="1" applyNumberFormat="1" applyFont="1" applyFill="1" applyBorder="1"/>
    <xf numFmtId="164" fontId="12" fillId="0" borderId="0" xfId="22" applyNumberFormat="1" applyFont="1" applyFill="1"/>
    <xf numFmtId="0" fontId="6" fillId="0" borderId="0" xfId="22" applyFont="1" applyFill="1" applyAlignment="1"/>
    <xf numFmtId="164" fontId="12" fillId="0" borderId="0" xfId="0" applyNumberFormat="1" applyFont="1" applyFill="1"/>
    <xf numFmtId="43" fontId="12" fillId="0" borderId="0" xfId="22" applyNumberFormat="1" applyFont="1" applyFill="1"/>
    <xf numFmtId="0" fontId="8" fillId="0" borderId="26" xfId="22" applyFont="1" applyFill="1" applyBorder="1" applyAlignment="1">
      <alignment horizontal="center" vertical="center" wrapText="1"/>
    </xf>
    <xf numFmtId="0" fontId="8" fillId="0" borderId="26" xfId="22" applyFont="1" applyFill="1" applyBorder="1" applyAlignment="1">
      <alignment horizontal="center" vertical="justify"/>
    </xf>
    <xf numFmtId="0" fontId="40" fillId="0" borderId="0" xfId="0" applyFont="1" applyFill="1" applyAlignment="1">
      <alignment horizontal="center"/>
    </xf>
    <xf numFmtId="0" fontId="12" fillId="0" borderId="0" xfId="22" applyFont="1" applyFill="1" applyAlignment="1">
      <alignment horizontal="center"/>
    </xf>
    <xf numFmtId="0" fontId="12" fillId="0" borderId="9" xfId="22" applyFont="1" applyFill="1" applyBorder="1" applyAlignment="1">
      <alignment vertical="center" wrapText="1"/>
    </xf>
    <xf numFmtId="164" fontId="12" fillId="0" borderId="14" xfId="1" applyNumberFormat="1" applyFont="1" applyFill="1" applyBorder="1" applyAlignment="1">
      <alignment horizontal="center"/>
    </xf>
    <xf numFmtId="164" fontId="12" fillId="0" borderId="14" xfId="1" applyNumberFormat="1" applyFont="1" applyFill="1" applyBorder="1"/>
    <xf numFmtId="0" fontId="40" fillId="0" borderId="0" xfId="0" quotePrefix="1" applyFont="1" applyFill="1" applyAlignment="1">
      <alignment horizontal="center"/>
    </xf>
    <xf numFmtId="0" fontId="8" fillId="0" borderId="0" xfId="22" applyFont="1" applyFill="1"/>
    <xf numFmtId="164" fontId="8" fillId="0" borderId="0" xfId="1" applyNumberFormat="1" applyFont="1" applyFill="1" applyAlignment="1"/>
    <xf numFmtId="164" fontId="8" fillId="0" borderId="0" xfId="1" applyNumberFormat="1" applyFont="1" applyFill="1"/>
    <xf numFmtId="0" fontId="12" fillId="0" borderId="22" xfId="0" applyFont="1" applyFill="1" applyBorder="1" applyAlignment="1">
      <alignment horizontal="right"/>
    </xf>
    <xf numFmtId="164" fontId="12" fillId="0" borderId="22" xfId="0" applyNumberFormat="1" applyFont="1" applyFill="1" applyBorder="1"/>
    <xf numFmtId="43" fontId="12" fillId="0" borderId="0" xfId="1" applyFont="1" applyFill="1"/>
    <xf numFmtId="164" fontId="12" fillId="0" borderId="22" xfId="1" applyNumberFormat="1" applyFont="1" applyFill="1" applyBorder="1"/>
    <xf numFmtId="0" fontId="12" fillId="0" borderId="0" xfId="0" applyFont="1" applyFill="1" applyAlignment="1">
      <alignment horizontal="right"/>
    </xf>
    <xf numFmtId="164" fontId="45" fillId="0" borderId="5" xfId="1" applyNumberFormat="1" applyFont="1" applyFill="1" applyBorder="1"/>
    <xf numFmtId="0" fontId="12" fillId="0" borderId="0" xfId="22" applyFont="1" applyFill="1" applyBorder="1"/>
    <xf numFmtId="0" fontId="12" fillId="0" borderId="0" xfId="0" quotePrefix="1" applyFont="1" applyFill="1"/>
    <xf numFmtId="0" fontId="10" fillId="2" borderId="9" xfId="0" applyFont="1" applyFill="1" applyBorder="1" applyAlignment="1">
      <alignment vertical="top"/>
    </xf>
    <xf numFmtId="0" fontId="10" fillId="5" borderId="9" xfId="0" applyFont="1" applyFill="1" applyBorder="1" applyAlignment="1">
      <alignment vertical="top"/>
    </xf>
    <xf numFmtId="0" fontId="35" fillId="2" borderId="9" xfId="0" applyFont="1" applyFill="1" applyBorder="1" applyAlignment="1">
      <alignment vertical="top"/>
    </xf>
    <xf numFmtId="0" fontId="10" fillId="6" borderId="9" xfId="0" applyFont="1" applyFill="1" applyBorder="1" applyAlignment="1">
      <alignment vertical="top"/>
    </xf>
    <xf numFmtId="0" fontId="44" fillId="5" borderId="9" xfId="0" applyFont="1" applyFill="1" applyBorder="1" applyAlignment="1">
      <alignment vertical="top"/>
    </xf>
    <xf numFmtId="0" fontId="10" fillId="4" borderId="9" xfId="0" applyFont="1" applyFill="1" applyBorder="1" applyAlignment="1">
      <alignment vertical="top"/>
    </xf>
    <xf numFmtId="0" fontId="10" fillId="0" borderId="0" xfId="0" applyFont="1" applyAlignment="1">
      <alignment horizontal="left" vertical="top"/>
    </xf>
    <xf numFmtId="0" fontId="35" fillId="3" borderId="0" xfId="14" applyFont="1" applyFill="1" applyAlignment="1">
      <alignment vertical="top"/>
    </xf>
    <xf numFmtId="0" fontId="11" fillId="3" borderId="0" xfId="0" applyFont="1" applyFill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/>
    <xf numFmtId="0" fontId="12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0" fillId="0" borderId="0" xfId="0" applyBorder="1" applyAlignment="1">
      <alignment vertical="top"/>
    </xf>
    <xf numFmtId="43" fontId="37" fillId="0" borderId="0" xfId="1" applyFont="1" applyBorder="1" applyAlignment="1">
      <alignment vertical="top"/>
    </xf>
    <xf numFmtId="164" fontId="8" fillId="0" borderId="0" xfId="1" applyNumberFormat="1" applyFont="1" applyFill="1" applyBorder="1" applyAlignment="1"/>
    <xf numFmtId="164" fontId="12" fillId="0" borderId="0" xfId="1" applyNumberFormat="1" applyFont="1" applyFill="1" applyBorder="1" applyAlignment="1"/>
    <xf numFmtId="0" fontId="0" fillId="0" borderId="0" xfId="0" applyFont="1" applyFill="1" applyBorder="1" applyAlignment="1"/>
    <xf numFmtId="0" fontId="12" fillId="0" borderId="0" xfId="22" applyFont="1" applyFill="1" applyBorder="1" applyAlignment="1">
      <alignment vertical="center" wrapText="1"/>
    </xf>
    <xf numFmtId="0" fontId="8" fillId="0" borderId="26" xfId="22" applyFont="1" applyFill="1" applyBorder="1"/>
    <xf numFmtId="0" fontId="9" fillId="2" borderId="0" xfId="0" applyFont="1" applyFill="1" applyAlignment="1">
      <alignment vertical="top"/>
    </xf>
    <xf numFmtId="0" fontId="33" fillId="2" borderId="0" xfId="0" applyFont="1" applyFill="1" applyAlignment="1">
      <alignment vertical="top"/>
    </xf>
    <xf numFmtId="164" fontId="8" fillId="0" borderId="2" xfId="1" applyNumberFormat="1" applyFont="1" applyFill="1" applyBorder="1"/>
    <xf numFmtId="164" fontId="26" fillId="0" borderId="0" xfId="0" applyNumberFormat="1" applyFont="1" applyFill="1"/>
    <xf numFmtId="164" fontId="1" fillId="0" borderId="0" xfId="1" applyNumberFormat="1" applyFont="1" applyFill="1" applyBorder="1"/>
    <xf numFmtId="0" fontId="12" fillId="0" borderId="7" xfId="0" applyFont="1" applyFill="1" applyBorder="1"/>
    <xf numFmtId="41" fontId="12" fillId="0" borderId="8" xfId="0" applyNumberFormat="1" applyFont="1" applyFill="1" applyBorder="1"/>
    <xf numFmtId="0" fontId="12" fillId="0" borderId="6" xfId="0" applyFont="1" applyFill="1" applyBorder="1"/>
    <xf numFmtId="0" fontId="12" fillId="0" borderId="15" xfId="0" quotePrefix="1" applyFont="1" applyFill="1" applyBorder="1"/>
    <xf numFmtId="0" fontId="12" fillId="0" borderId="15" xfId="0" applyFont="1" applyFill="1" applyBorder="1" applyAlignment="1">
      <alignment horizontal="left" inden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/>
    <xf numFmtId="0" fontId="12" fillId="0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9" fillId="0" borderId="19" xfId="3" applyFont="1" applyFill="1" applyBorder="1" applyAlignment="1">
      <alignment horizontal="left" vertical="top"/>
    </xf>
    <xf numFmtId="164" fontId="9" fillId="0" borderId="19" xfId="1" applyNumberFormat="1" applyFont="1" applyFill="1" applyBorder="1" applyAlignment="1">
      <alignment vertical="top"/>
    </xf>
    <xf numFmtId="164" fontId="9" fillId="0" borderId="19" xfId="1" applyNumberFormat="1" applyFont="1" applyFill="1" applyBorder="1" applyAlignment="1">
      <alignment horizontal="right" vertical="top"/>
    </xf>
    <xf numFmtId="164" fontId="0" fillId="0" borderId="19" xfId="1" applyNumberFormat="1" applyFont="1" applyFill="1" applyBorder="1" applyAlignment="1">
      <alignment vertical="top"/>
    </xf>
    <xf numFmtId="164" fontId="10" fillId="0" borderId="19" xfId="1" applyNumberFormat="1" applyFont="1" applyFill="1" applyBorder="1" applyAlignment="1">
      <alignment vertical="top"/>
    </xf>
    <xf numFmtId="0" fontId="10" fillId="0" borderId="19" xfId="0" applyFont="1" applyFill="1" applyBorder="1" applyAlignment="1">
      <alignment vertical="top"/>
    </xf>
    <xf numFmtId="43" fontId="9" fillId="0" borderId="19" xfId="4" applyFont="1" applyFill="1" applyBorder="1" applyAlignment="1">
      <alignment vertical="top"/>
    </xf>
    <xf numFmtId="164" fontId="9" fillId="0" borderId="19" xfId="4" applyNumberFormat="1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33" fillId="0" borderId="19" xfId="0" applyFont="1" applyFill="1" applyBorder="1" applyAlignment="1">
      <alignment vertical="top"/>
    </xf>
    <xf numFmtId="164" fontId="33" fillId="0" borderId="19" xfId="1" applyNumberFormat="1" applyFont="1" applyFill="1" applyBorder="1" applyAlignment="1">
      <alignment vertical="top"/>
    </xf>
    <xf numFmtId="0" fontId="8" fillId="0" borderId="19" xfId="3" applyFont="1" applyFill="1" applyBorder="1" applyAlignment="1">
      <alignment horizontal="left"/>
    </xf>
    <xf numFmtId="0" fontId="8" fillId="0" borderId="19" xfId="3" applyFont="1" applyFill="1" applyBorder="1" applyAlignment="1">
      <alignment horizontal="center"/>
    </xf>
    <xf numFmtId="164" fontId="9" fillId="0" borderId="2" xfId="1" applyNumberFormat="1" applyFont="1" applyFill="1" applyBorder="1" applyAlignment="1">
      <alignment vertical="top"/>
    </xf>
    <xf numFmtId="164" fontId="0" fillId="0" borderId="0" xfId="0" applyNumberFormat="1" applyFill="1" applyAlignment="1">
      <alignment vertical="top"/>
    </xf>
    <xf numFmtId="0" fontId="12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49" fontId="8" fillId="0" borderId="0" xfId="1" applyNumberFormat="1" applyFont="1" applyFill="1" applyAlignment="1">
      <alignment horizontal="right"/>
    </xf>
    <xf numFmtId="164" fontId="9" fillId="0" borderId="27" xfId="1" applyNumberFormat="1" applyFont="1" applyFill="1" applyBorder="1" applyAlignment="1">
      <alignment vertical="top"/>
    </xf>
    <xf numFmtId="164" fontId="0" fillId="0" borderId="0" xfId="0" applyNumberFormat="1" applyFill="1"/>
    <xf numFmtId="4" fontId="11" fillId="0" borderId="0" xfId="0" applyNumberFormat="1" applyFont="1" applyFill="1"/>
    <xf numFmtId="43" fontId="9" fillId="2" borderId="0" xfId="1" applyFont="1" applyFill="1" applyAlignment="1">
      <alignment vertical="top"/>
    </xf>
    <xf numFmtId="164" fontId="9" fillId="0" borderId="0" xfId="1" applyNumberFormat="1" applyFont="1" applyFill="1" applyBorder="1" applyAlignment="1">
      <alignment vertical="top"/>
    </xf>
    <xf numFmtId="164" fontId="8" fillId="0" borderId="28" xfId="1" applyNumberFormat="1" applyFont="1" applyFill="1" applyBorder="1"/>
    <xf numFmtId="164" fontId="12" fillId="0" borderId="28" xfId="1" applyNumberFormat="1" applyFont="1" applyFill="1" applyBorder="1"/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165" fontId="16" fillId="0" borderId="6" xfId="0" applyNumberFormat="1" applyFont="1" applyFill="1" applyBorder="1" applyAlignment="1">
      <alignment horizontal="center"/>
    </xf>
    <xf numFmtId="0" fontId="17" fillId="0" borderId="3" xfId="0" applyNumberFormat="1" applyFont="1" applyFill="1" applyBorder="1" applyAlignment="1">
      <alignment horizontal="center"/>
    </xf>
    <xf numFmtId="0" fontId="17" fillId="0" borderId="6" xfId="0" applyNumberFormat="1" applyFont="1" applyFill="1" applyBorder="1" applyAlignment="1">
      <alignment horizontal="center"/>
    </xf>
    <xf numFmtId="0" fontId="12" fillId="0" borderId="4" xfId="22" applyFont="1" applyFill="1" applyBorder="1" applyAlignment="1">
      <alignment horizontal="center"/>
    </xf>
    <xf numFmtId="0" fontId="12" fillId="0" borderId="5" xfId="22" applyFont="1" applyFill="1" applyBorder="1" applyAlignment="1">
      <alignment horizontal="center"/>
    </xf>
    <xf numFmtId="0" fontId="6" fillId="0" borderId="0" xfId="22" applyFont="1" applyFill="1" applyAlignment="1">
      <alignment horizontal="center"/>
    </xf>
    <xf numFmtId="0" fontId="8" fillId="0" borderId="3" xfId="22" applyFont="1" applyFill="1" applyBorder="1" applyAlignment="1">
      <alignment horizontal="center" vertical="center" wrapText="1"/>
    </xf>
    <xf numFmtId="0" fontId="8" fillId="0" borderId="6" xfId="22" applyFont="1" applyFill="1" applyBorder="1" applyAlignment="1">
      <alignment horizontal="center" vertical="center" wrapText="1"/>
    </xf>
    <xf numFmtId="0" fontId="12" fillId="0" borderId="25" xfId="22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</cellXfs>
  <cellStyles count="23">
    <cellStyle name="Comma" xfId="1" builtinId="3"/>
    <cellStyle name="Comma 2" xfId="4"/>
    <cellStyle name="Comma 2 2" xfId="12"/>
    <cellStyle name="Comma 3" xfId="15"/>
    <cellStyle name="Comma 4" xfId="17"/>
    <cellStyle name="Hyperlink 2" xfId="21"/>
    <cellStyle name="Normal" xfId="0" builtinId="0"/>
    <cellStyle name="Normal 12" xfId="7"/>
    <cellStyle name="Normal 15" xfId="8"/>
    <cellStyle name="Normal 18" xfId="9"/>
    <cellStyle name="Normal 2" xfId="3"/>
    <cellStyle name="Normal 2 2" xfId="11"/>
    <cellStyle name="Normal 3" xfId="14"/>
    <cellStyle name="Normal 3 2" xfId="13"/>
    <cellStyle name="Normal 3 2 2" xfId="20"/>
    <cellStyle name="Normal 4" xfId="10"/>
    <cellStyle name="Normal 4 2" xfId="19"/>
    <cellStyle name="Normal 5" xfId="16"/>
    <cellStyle name="Normal 6" xfId="5"/>
    <cellStyle name="Normal 7" xfId="6"/>
    <cellStyle name="Normal_Sheet1" xfId="22"/>
    <cellStyle name="Percent" xfId="2" builtinId="5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tension%20Courese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e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0 new"/>
      <sheetName val="2014-11"/>
      <sheetName val="50"/>
      <sheetName val="30 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31">
          <cell r="K2031">
            <v>190999538.77999997</v>
          </cell>
        </row>
        <row r="2032">
          <cell r="K2032">
            <v>185877239.69</v>
          </cell>
        </row>
        <row r="2034">
          <cell r="K2034">
            <v>163056126.17249995</v>
          </cell>
        </row>
        <row r="2035">
          <cell r="K2035">
            <v>21740816.822999991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 19"/>
      <sheetName val="01"/>
      <sheetName val="02"/>
      <sheetName val="03"/>
      <sheetName val="04"/>
      <sheetName val="05"/>
    </sheetNames>
    <sheetDataSet>
      <sheetData sheetId="0"/>
      <sheetData sheetId="1">
        <row r="206">
          <cell r="F206">
            <v>103506594.61999999</v>
          </cell>
          <cell r="G206">
            <v>29115938.710000008</v>
          </cell>
          <cell r="H206">
            <v>6356216.7700000005</v>
          </cell>
          <cell r="I206">
            <v>36815817.100000001</v>
          </cell>
          <cell r="J206">
            <v>39974166.470000006</v>
          </cell>
          <cell r="K206">
            <v>0</v>
          </cell>
        </row>
      </sheetData>
      <sheetData sheetId="2">
        <row r="220">
          <cell r="U220">
            <v>341262627.30999994</v>
          </cell>
          <cell r="AB220">
            <v>59592361.229999997</v>
          </cell>
          <cell r="AI220">
            <v>85695952.059999987</v>
          </cell>
          <cell r="BD220">
            <v>474577782.57000011</v>
          </cell>
          <cell r="BN220">
            <v>152156365.47999999</v>
          </cell>
          <cell r="BY220">
            <v>348187764.35000002</v>
          </cell>
          <cell r="BZ220">
            <v>18251134.329999998</v>
          </cell>
          <cell r="CB220">
            <v>106311555.34999996</v>
          </cell>
          <cell r="CE220">
            <v>2787499.49</v>
          </cell>
          <cell r="CF220">
            <v>20122657.669999998</v>
          </cell>
          <cell r="CH220">
            <v>397174</v>
          </cell>
          <cell r="CI220">
            <v>1473008.22</v>
          </cell>
          <cell r="CL220">
            <v>300000</v>
          </cell>
          <cell r="CP220">
            <v>692450</v>
          </cell>
        </row>
      </sheetData>
      <sheetData sheetId="3">
        <row r="183">
          <cell r="F183">
            <v>44765597.730000004</v>
          </cell>
          <cell r="H183">
            <v>30502242.25</v>
          </cell>
        </row>
      </sheetData>
      <sheetData sheetId="4">
        <row r="196">
          <cell r="F196">
            <v>11801310.530000003</v>
          </cell>
          <cell r="G196">
            <v>21945585.68</v>
          </cell>
          <cell r="H196">
            <v>31535275.740000006</v>
          </cell>
        </row>
      </sheetData>
      <sheetData sheetId="5">
        <row r="168">
          <cell r="I168">
            <v>146987267.06000003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7"/>
  <sheetViews>
    <sheetView workbookViewId="0">
      <selection activeCell="B12" sqref="B12"/>
    </sheetView>
  </sheetViews>
  <sheetFormatPr defaultRowHeight="15"/>
  <cols>
    <col min="1" max="4" width="9.140625" style="2"/>
    <col min="5" max="5" width="57.28515625" style="2" customWidth="1"/>
    <col min="6" max="6" width="19.28515625" style="106" customWidth="1"/>
    <col min="7" max="7" width="18.42578125" style="106" customWidth="1"/>
    <col min="8" max="8" width="19.7109375" style="2" customWidth="1"/>
    <col min="9" max="9" width="18" style="2" bestFit="1" customWidth="1"/>
    <col min="10" max="10" width="16.42578125" style="2" bestFit="1" customWidth="1"/>
    <col min="11" max="11" width="18.140625" style="2" bestFit="1" customWidth="1"/>
    <col min="12" max="16384" width="9.140625" style="2"/>
  </cols>
  <sheetData>
    <row r="1" spans="1:7" ht="15.75">
      <c r="E1" s="4" t="s">
        <v>0</v>
      </c>
    </row>
    <row r="2" spans="1:7" ht="15.75">
      <c r="A2" s="1"/>
      <c r="B2" s="1"/>
      <c r="C2" s="1"/>
      <c r="D2" s="1"/>
      <c r="E2" s="4" t="s">
        <v>1757</v>
      </c>
      <c r="F2" s="111"/>
      <c r="G2" s="111"/>
    </row>
    <row r="3" spans="1:7" ht="15.75">
      <c r="A3" s="3"/>
      <c r="B3" s="3"/>
      <c r="C3" s="3"/>
      <c r="D3" s="3"/>
      <c r="E3" s="178" t="s">
        <v>379</v>
      </c>
      <c r="F3" s="112"/>
      <c r="G3" s="102"/>
    </row>
    <row r="4" spans="1:7" ht="15.75">
      <c r="A4" s="3"/>
      <c r="B4" s="3"/>
      <c r="C4" s="3"/>
      <c r="D4" s="3"/>
      <c r="E4" s="4"/>
      <c r="F4" s="112"/>
      <c r="G4" s="102"/>
    </row>
    <row r="5" spans="1:7" ht="15.75">
      <c r="A5" s="3"/>
      <c r="B5" s="3"/>
      <c r="C5" s="3"/>
      <c r="D5" s="3"/>
      <c r="E5" s="5"/>
      <c r="F5" s="112"/>
      <c r="G5" s="102"/>
    </row>
    <row r="6" spans="1:7">
      <c r="A6" s="1"/>
      <c r="B6" s="1"/>
      <c r="C6" s="1"/>
      <c r="D6" s="1"/>
      <c r="E6" s="320" t="s">
        <v>1071</v>
      </c>
      <c r="F6" s="321" t="s">
        <v>2034</v>
      </c>
      <c r="G6" s="321" t="s">
        <v>2035</v>
      </c>
    </row>
    <row r="7" spans="1:7">
      <c r="A7" s="180"/>
      <c r="B7" s="180"/>
      <c r="C7" s="146"/>
      <c r="D7" s="146"/>
      <c r="E7" s="309" t="s">
        <v>2</v>
      </c>
      <c r="F7" s="310">
        <v>336395112.5</v>
      </c>
      <c r="G7" s="311"/>
    </row>
    <row r="8" spans="1:7">
      <c r="A8" s="180"/>
      <c r="B8" s="180"/>
      <c r="C8" s="180"/>
      <c r="D8" s="146"/>
      <c r="E8" s="309" t="s">
        <v>3</v>
      </c>
      <c r="F8" s="310">
        <v>72483936.909999996</v>
      </c>
      <c r="G8" s="311"/>
    </row>
    <row r="9" spans="1:7">
      <c r="A9" s="180"/>
      <c r="B9" s="180"/>
      <c r="C9" s="180"/>
      <c r="D9" s="146"/>
      <c r="E9" s="309" t="s">
        <v>4</v>
      </c>
      <c r="F9" s="310">
        <v>23239601.170000002</v>
      </c>
      <c r="G9" s="311"/>
    </row>
    <row r="10" spans="1:7">
      <c r="A10" s="180"/>
      <c r="B10" s="180"/>
      <c r="C10" s="180"/>
      <c r="D10" s="146"/>
      <c r="E10" s="309" t="s">
        <v>5</v>
      </c>
      <c r="F10" s="310">
        <v>19254811.93</v>
      </c>
      <c r="G10" s="311"/>
    </row>
    <row r="11" spans="1:7">
      <c r="A11" s="180"/>
      <c r="B11" s="180"/>
      <c r="C11" s="180"/>
      <c r="D11" s="146"/>
      <c r="E11" s="309" t="s">
        <v>802</v>
      </c>
      <c r="F11" s="310">
        <v>48376.23</v>
      </c>
      <c r="G11" s="311"/>
    </row>
    <row r="12" spans="1:7">
      <c r="A12" s="180"/>
      <c r="B12" s="180"/>
      <c r="C12" s="180"/>
      <c r="D12" s="146"/>
      <c r="E12" s="309" t="s">
        <v>6</v>
      </c>
      <c r="F12" s="310">
        <v>193083.02</v>
      </c>
      <c r="G12" s="311"/>
    </row>
    <row r="13" spans="1:7">
      <c r="A13" s="180"/>
      <c r="B13" s="180"/>
      <c r="C13" s="180"/>
      <c r="D13" s="146"/>
      <c r="E13" s="309" t="s">
        <v>7</v>
      </c>
      <c r="F13" s="310">
        <v>236352434.63</v>
      </c>
      <c r="G13" s="311"/>
    </row>
    <row r="14" spans="1:7">
      <c r="A14" s="180"/>
      <c r="B14" s="180"/>
      <c r="C14" s="180"/>
      <c r="D14" s="146"/>
      <c r="E14" s="309" t="s">
        <v>8</v>
      </c>
      <c r="F14" s="310">
        <v>432007.97</v>
      </c>
      <c r="G14" s="311"/>
    </row>
    <row r="15" spans="1:7">
      <c r="A15" s="180"/>
      <c r="B15" s="180"/>
      <c r="C15" s="180"/>
      <c r="D15" s="146"/>
      <c r="E15" s="309" t="s">
        <v>9</v>
      </c>
      <c r="F15" s="310">
        <v>23112084.41</v>
      </c>
      <c r="G15" s="311"/>
    </row>
    <row r="16" spans="1:7">
      <c r="A16" s="180"/>
      <c r="B16" s="180"/>
      <c r="C16" s="180"/>
      <c r="D16" s="146"/>
      <c r="E16" s="309" t="s">
        <v>10</v>
      </c>
      <c r="F16" s="310">
        <v>66029601.770000003</v>
      </c>
      <c r="G16" s="311"/>
    </row>
    <row r="17" spans="1:7">
      <c r="A17" s="180"/>
      <c r="B17" s="180"/>
      <c r="C17" s="180"/>
      <c r="D17" s="146"/>
      <c r="E17" s="309" t="s">
        <v>11</v>
      </c>
      <c r="F17" s="310">
        <v>66181916.770000003</v>
      </c>
      <c r="G17" s="311"/>
    </row>
    <row r="18" spans="1:7">
      <c r="A18" s="180"/>
      <c r="B18" s="180"/>
      <c r="C18" s="180"/>
      <c r="D18" s="146"/>
      <c r="E18" s="309" t="s">
        <v>12</v>
      </c>
      <c r="F18" s="310">
        <v>3097719.64</v>
      </c>
      <c r="G18" s="311"/>
    </row>
    <row r="19" spans="1:7">
      <c r="A19" s="180"/>
      <c r="B19" s="180"/>
      <c r="C19" s="180"/>
      <c r="D19" s="146"/>
      <c r="E19" s="309" t="s">
        <v>1162</v>
      </c>
      <c r="F19" s="310">
        <v>45060168.380000003</v>
      </c>
      <c r="G19" s="311"/>
    </row>
    <row r="20" spans="1:7">
      <c r="A20" s="180"/>
      <c r="B20" s="180"/>
      <c r="C20" s="180"/>
      <c r="D20" s="146"/>
      <c r="E20" s="309" t="s">
        <v>13</v>
      </c>
      <c r="F20" s="310">
        <v>95824562.609999999</v>
      </c>
      <c r="G20" s="311"/>
    </row>
    <row r="21" spans="1:7">
      <c r="A21" s="180"/>
      <c r="B21" s="180"/>
      <c r="C21" s="180"/>
      <c r="D21" s="146"/>
      <c r="E21" s="309" t="s">
        <v>1749</v>
      </c>
      <c r="F21" s="310">
        <v>1013561.52</v>
      </c>
      <c r="G21" s="310"/>
    </row>
    <row r="22" spans="1:7">
      <c r="A22" s="180"/>
      <c r="B22" s="180"/>
      <c r="C22" s="180"/>
      <c r="D22" s="146"/>
      <c r="E22" s="309" t="s">
        <v>1747</v>
      </c>
      <c r="F22" s="310">
        <v>28127829.050000001</v>
      </c>
      <c r="G22" s="310"/>
    </row>
    <row r="23" spans="1:7">
      <c r="A23" s="180"/>
      <c r="B23" s="180"/>
      <c r="C23" s="180"/>
      <c r="D23" s="146"/>
      <c r="E23" s="309" t="s">
        <v>1748</v>
      </c>
      <c r="F23" s="310">
        <v>3961799.99</v>
      </c>
      <c r="G23" s="310"/>
    </row>
    <row r="24" spans="1:7">
      <c r="A24" s="180"/>
      <c r="B24" s="180"/>
      <c r="C24" s="180"/>
      <c r="D24" s="146"/>
      <c r="E24" s="309" t="s">
        <v>14</v>
      </c>
      <c r="F24" s="310">
        <v>241812353.96000001</v>
      </c>
      <c r="G24" s="311"/>
    </row>
    <row r="25" spans="1:7">
      <c r="A25" s="180"/>
      <c r="B25" s="180"/>
      <c r="C25" s="180"/>
      <c r="D25" s="146"/>
      <c r="E25" s="309" t="s">
        <v>15</v>
      </c>
      <c r="F25" s="310">
        <v>34767034.719999999</v>
      </c>
      <c r="G25" s="311"/>
    </row>
    <row r="26" spans="1:7">
      <c r="A26" s="180"/>
      <c r="B26" s="180"/>
      <c r="C26" s="180"/>
      <c r="D26" s="146"/>
      <c r="E26" s="309" t="s">
        <v>803</v>
      </c>
      <c r="F26" s="310">
        <v>28764.28</v>
      </c>
      <c r="G26" s="311"/>
    </row>
    <row r="27" spans="1:7">
      <c r="A27" s="180"/>
      <c r="B27" s="180"/>
      <c r="C27" s="180"/>
      <c r="D27" s="146"/>
      <c r="E27" s="309" t="s">
        <v>16</v>
      </c>
      <c r="F27" s="310">
        <v>13921680.970000001</v>
      </c>
      <c r="G27" s="311"/>
    </row>
    <row r="28" spans="1:7">
      <c r="A28" s="180"/>
      <c r="B28" s="180"/>
      <c r="C28" s="180"/>
      <c r="D28" s="146"/>
      <c r="E28" s="309" t="s">
        <v>1072</v>
      </c>
      <c r="F28" s="310">
        <v>16852.599999999999</v>
      </c>
      <c r="G28" s="311"/>
    </row>
    <row r="29" spans="1:7">
      <c r="A29" s="180"/>
      <c r="B29" s="180"/>
      <c r="C29" s="180"/>
      <c r="D29" s="146"/>
      <c r="E29" s="309" t="s">
        <v>17</v>
      </c>
      <c r="F29" s="310">
        <v>9724135.4499999993</v>
      </c>
      <c r="G29" s="311"/>
    </row>
    <row r="30" spans="1:7">
      <c r="A30" s="180"/>
      <c r="B30" s="180"/>
      <c r="C30" s="180"/>
      <c r="D30" s="146"/>
      <c r="E30" s="309" t="s">
        <v>804</v>
      </c>
      <c r="F30" s="310">
        <v>350809.34</v>
      </c>
      <c r="G30" s="311"/>
    </row>
    <row r="31" spans="1:7">
      <c r="A31" s="180"/>
      <c r="B31" s="180"/>
      <c r="C31" s="180"/>
      <c r="D31" s="146"/>
      <c r="E31" s="309" t="s">
        <v>6</v>
      </c>
      <c r="F31" s="310">
        <v>176999.21</v>
      </c>
      <c r="G31" s="311"/>
    </row>
    <row r="32" spans="1:7">
      <c r="A32" s="180"/>
      <c r="B32" s="180"/>
      <c r="C32" s="180"/>
      <c r="D32" s="146"/>
      <c r="E32" s="309" t="s">
        <v>18</v>
      </c>
      <c r="F32" s="310">
        <v>32760137.27</v>
      </c>
      <c r="G32" s="311"/>
    </row>
    <row r="33" spans="1:7">
      <c r="A33" s="180"/>
      <c r="B33" s="180"/>
      <c r="C33" s="180"/>
      <c r="D33" s="146"/>
      <c r="E33" s="309" t="s">
        <v>19</v>
      </c>
      <c r="F33" s="310">
        <v>251521.98</v>
      </c>
      <c r="G33" s="311"/>
    </row>
    <row r="34" spans="1:7">
      <c r="A34" s="180"/>
      <c r="B34" s="180"/>
      <c r="C34" s="180"/>
      <c r="D34" s="146"/>
      <c r="E34" s="309" t="s">
        <v>20</v>
      </c>
      <c r="F34" s="310">
        <v>1702</v>
      </c>
      <c r="G34" s="311"/>
    </row>
    <row r="35" spans="1:7">
      <c r="A35" s="180"/>
      <c r="B35" s="180"/>
      <c r="C35" s="180"/>
      <c r="D35" s="146"/>
      <c r="E35" s="309" t="s">
        <v>386</v>
      </c>
      <c r="F35" s="310">
        <v>84866653.109999999</v>
      </c>
      <c r="G35" s="311"/>
    </row>
    <row r="36" spans="1:7">
      <c r="A36" s="180"/>
      <c r="B36" s="180"/>
      <c r="C36" s="180"/>
      <c r="D36" s="146"/>
      <c r="E36" s="309" t="s">
        <v>21</v>
      </c>
      <c r="F36" s="310">
        <v>47319550.939999998</v>
      </c>
      <c r="G36" s="311"/>
    </row>
    <row r="37" spans="1:7">
      <c r="A37" s="180"/>
      <c r="B37" s="180"/>
      <c r="C37" s="180"/>
      <c r="D37" s="146"/>
      <c r="E37" s="309" t="s">
        <v>12</v>
      </c>
      <c r="F37" s="310">
        <v>5383924.2400000002</v>
      </c>
      <c r="G37" s="311"/>
    </row>
    <row r="38" spans="1:7">
      <c r="A38" s="180"/>
      <c r="B38" s="180"/>
      <c r="C38" s="180"/>
      <c r="D38" s="146"/>
      <c r="E38" s="309" t="s">
        <v>22</v>
      </c>
      <c r="F38" s="310">
        <v>3680889.02</v>
      </c>
      <c r="G38" s="311"/>
    </row>
    <row r="39" spans="1:7">
      <c r="A39" s="180"/>
      <c r="B39" s="180"/>
      <c r="C39" s="180"/>
      <c r="D39" s="146"/>
      <c r="E39" s="309" t="s">
        <v>23</v>
      </c>
      <c r="F39" s="310">
        <v>44358.25</v>
      </c>
      <c r="G39" s="311"/>
    </row>
    <row r="40" spans="1:7">
      <c r="A40" s="180"/>
      <c r="B40" s="180"/>
      <c r="C40" s="180"/>
      <c r="D40" s="146"/>
      <c r="E40" s="309" t="s">
        <v>1747</v>
      </c>
      <c r="F40" s="310">
        <v>22156363.350000001</v>
      </c>
      <c r="G40" s="310"/>
    </row>
    <row r="41" spans="1:7">
      <c r="A41" s="180"/>
      <c r="B41" s="180"/>
      <c r="C41" s="180"/>
      <c r="D41" s="146"/>
      <c r="E41" s="309" t="s">
        <v>1749</v>
      </c>
      <c r="F41" s="310">
        <v>605238.43999999994</v>
      </c>
      <c r="G41" s="310"/>
    </row>
    <row r="42" spans="1:7">
      <c r="A42" s="180"/>
      <c r="B42" s="180"/>
      <c r="C42" s="180"/>
      <c r="D42" s="146"/>
      <c r="E42" s="309" t="s">
        <v>1748</v>
      </c>
      <c r="F42" s="310">
        <v>7337211.04</v>
      </c>
      <c r="G42" s="310"/>
    </row>
    <row r="43" spans="1:7">
      <c r="A43" s="180"/>
      <c r="B43" s="180"/>
      <c r="C43" s="180"/>
      <c r="D43" s="146"/>
      <c r="E43" s="309" t="s">
        <v>668</v>
      </c>
      <c r="F43" s="310">
        <v>2310011.73</v>
      </c>
      <c r="G43" s="310"/>
    </row>
    <row r="44" spans="1:7">
      <c r="A44" s="180"/>
      <c r="B44" s="180"/>
      <c r="C44" s="180"/>
      <c r="D44" s="146"/>
      <c r="E44" s="309" t="s">
        <v>24</v>
      </c>
      <c r="F44" s="310">
        <v>1651133.86</v>
      </c>
      <c r="G44" s="311"/>
    </row>
    <row r="45" spans="1:7">
      <c r="A45" s="180"/>
      <c r="B45" s="180"/>
      <c r="C45" s="180"/>
      <c r="D45" s="146"/>
      <c r="E45" s="309" t="s">
        <v>25</v>
      </c>
      <c r="F45" s="310">
        <v>4344726.8</v>
      </c>
      <c r="G45" s="311"/>
    </row>
    <row r="46" spans="1:7">
      <c r="A46" s="180"/>
      <c r="B46" s="180"/>
      <c r="C46" s="180"/>
      <c r="D46" s="146"/>
      <c r="E46" s="309" t="s">
        <v>26</v>
      </c>
      <c r="F46" s="310">
        <v>29210034.239999998</v>
      </c>
      <c r="G46" s="311"/>
    </row>
    <row r="47" spans="1:7">
      <c r="A47" s="180"/>
      <c r="B47" s="180"/>
      <c r="C47" s="180"/>
      <c r="D47" s="146"/>
      <c r="E47" s="309" t="s">
        <v>27</v>
      </c>
      <c r="F47" s="310">
        <v>16142148.9</v>
      </c>
      <c r="G47" s="310"/>
    </row>
    <row r="48" spans="1:7">
      <c r="A48" s="180"/>
      <c r="B48" s="180"/>
      <c r="C48" s="180"/>
      <c r="D48" s="146"/>
      <c r="E48" s="309" t="s">
        <v>28</v>
      </c>
      <c r="F48" s="310">
        <v>1915084</v>
      </c>
      <c r="G48" s="311"/>
    </row>
    <row r="49" spans="1:7">
      <c r="A49" s="180"/>
      <c r="B49" s="180"/>
      <c r="C49" s="180"/>
      <c r="D49" s="146"/>
      <c r="E49" s="309" t="s">
        <v>29</v>
      </c>
      <c r="F49" s="310">
        <v>390668.57</v>
      </c>
      <c r="G49" s="311"/>
    </row>
    <row r="50" spans="1:7">
      <c r="A50" s="180"/>
      <c r="B50" s="180"/>
      <c r="C50" s="180"/>
      <c r="D50" s="146"/>
      <c r="E50" s="309" t="s">
        <v>30</v>
      </c>
      <c r="F50" s="310">
        <v>32222417.600000001</v>
      </c>
      <c r="G50" s="311"/>
    </row>
    <row r="51" spans="1:7">
      <c r="A51" s="180"/>
      <c r="B51" s="180"/>
      <c r="C51" s="180"/>
      <c r="D51" s="146"/>
      <c r="E51" s="309" t="s">
        <v>31</v>
      </c>
      <c r="F51" s="310">
        <v>64082.14</v>
      </c>
      <c r="G51" s="311"/>
    </row>
    <row r="52" spans="1:7">
      <c r="A52" s="180"/>
      <c r="B52" s="180"/>
      <c r="C52" s="180"/>
      <c r="D52" s="146"/>
      <c r="E52" s="309" t="s">
        <v>32</v>
      </c>
      <c r="F52" s="310">
        <v>30627116.449999999</v>
      </c>
      <c r="G52" s="311"/>
    </row>
    <row r="53" spans="1:7">
      <c r="A53" s="180"/>
      <c r="B53" s="180"/>
      <c r="C53" s="180"/>
      <c r="D53" s="146"/>
      <c r="E53" s="309" t="s">
        <v>33</v>
      </c>
      <c r="F53" s="310">
        <v>8849139.2799999993</v>
      </c>
      <c r="G53" s="311"/>
    </row>
    <row r="54" spans="1:7">
      <c r="A54" s="180"/>
      <c r="B54" s="180"/>
      <c r="C54" s="180"/>
      <c r="D54" s="146"/>
      <c r="E54" s="309" t="s">
        <v>34</v>
      </c>
      <c r="F54" s="310">
        <v>12590292.529999999</v>
      </c>
      <c r="G54" s="311"/>
    </row>
    <row r="55" spans="1:7">
      <c r="A55" s="180"/>
      <c r="B55" s="180"/>
      <c r="C55" s="180"/>
      <c r="D55" s="146"/>
      <c r="E55" s="309" t="s">
        <v>35</v>
      </c>
      <c r="F55" s="310">
        <v>8421957.7200000007</v>
      </c>
      <c r="G55" s="311"/>
    </row>
    <row r="56" spans="1:7">
      <c r="A56" s="180"/>
      <c r="B56" s="180"/>
      <c r="C56" s="180"/>
      <c r="D56" s="146"/>
      <c r="E56" s="309" t="s">
        <v>36</v>
      </c>
      <c r="F56" s="310">
        <v>14190</v>
      </c>
      <c r="G56" s="311"/>
    </row>
    <row r="57" spans="1:7">
      <c r="A57" s="180"/>
      <c r="B57" s="180"/>
      <c r="C57" s="180"/>
      <c r="D57" s="146"/>
      <c r="E57" s="309" t="s">
        <v>37</v>
      </c>
      <c r="F57" s="310">
        <v>1301891.47</v>
      </c>
      <c r="G57" s="311"/>
    </row>
    <row r="58" spans="1:7">
      <c r="A58" s="180"/>
      <c r="B58" s="180"/>
      <c r="C58" s="180"/>
      <c r="D58" s="146"/>
      <c r="E58" s="309" t="s">
        <v>38</v>
      </c>
      <c r="F58" s="310">
        <v>3868031.17</v>
      </c>
      <c r="G58" s="311"/>
    </row>
    <row r="59" spans="1:7">
      <c r="A59" s="180"/>
      <c r="B59" s="180"/>
      <c r="C59" s="180"/>
      <c r="D59" s="146"/>
      <c r="E59" s="309" t="s">
        <v>39</v>
      </c>
      <c r="F59" s="310">
        <v>23327893.559999999</v>
      </c>
      <c r="G59" s="311"/>
    </row>
    <row r="60" spans="1:7">
      <c r="A60" s="180"/>
      <c r="B60" s="180"/>
      <c r="C60" s="180"/>
      <c r="D60" s="146"/>
      <c r="E60" s="309" t="s">
        <v>40</v>
      </c>
      <c r="F60" s="310">
        <v>1449712.5</v>
      </c>
      <c r="G60" s="311"/>
    </row>
    <row r="61" spans="1:7">
      <c r="A61" s="180"/>
      <c r="B61" s="180"/>
      <c r="C61" s="180"/>
      <c r="D61" s="146"/>
      <c r="E61" s="309" t="s">
        <v>41</v>
      </c>
      <c r="F61" s="310">
        <v>110920604.23999999</v>
      </c>
      <c r="G61" s="311"/>
    </row>
    <row r="62" spans="1:7">
      <c r="A62" s="180"/>
      <c r="B62" s="180"/>
      <c r="C62" s="180"/>
      <c r="D62" s="146"/>
      <c r="E62" s="309" t="s">
        <v>42</v>
      </c>
      <c r="F62" s="310">
        <v>39729161.640000001</v>
      </c>
      <c r="G62" s="311"/>
    </row>
    <row r="63" spans="1:7">
      <c r="A63" s="180"/>
      <c r="B63" s="180"/>
      <c r="C63" s="180"/>
      <c r="D63" s="146"/>
      <c r="E63" s="309" t="s">
        <v>43</v>
      </c>
      <c r="F63" s="310">
        <v>24590539.210000001</v>
      </c>
      <c r="G63" s="311"/>
    </row>
    <row r="64" spans="1:7">
      <c r="A64" s="180"/>
      <c r="B64" s="180"/>
      <c r="C64" s="180"/>
      <c r="D64" s="146"/>
      <c r="E64" s="309" t="s">
        <v>44</v>
      </c>
      <c r="F64" s="310">
        <v>34229417.75</v>
      </c>
      <c r="G64" s="311"/>
    </row>
    <row r="65" spans="1:7">
      <c r="A65" s="180"/>
      <c r="B65" s="180"/>
      <c r="C65" s="180"/>
      <c r="D65" s="146"/>
      <c r="E65" s="309" t="s">
        <v>45</v>
      </c>
      <c r="F65" s="310">
        <v>9789821.7599999998</v>
      </c>
      <c r="G65" s="311"/>
    </row>
    <row r="66" spans="1:7">
      <c r="A66" s="180"/>
      <c r="B66" s="180"/>
      <c r="C66" s="180"/>
      <c r="D66" s="146"/>
      <c r="E66" s="309" t="s">
        <v>387</v>
      </c>
      <c r="F66" s="310">
        <v>3595819.15</v>
      </c>
      <c r="G66" s="311"/>
    </row>
    <row r="67" spans="1:7">
      <c r="A67" s="180"/>
      <c r="B67" s="180"/>
      <c r="C67" s="180"/>
      <c r="D67" s="146"/>
      <c r="E67" s="309" t="s">
        <v>46</v>
      </c>
      <c r="F67" s="310">
        <v>7362186.3899999997</v>
      </c>
      <c r="G67" s="311"/>
    </row>
    <row r="68" spans="1:7">
      <c r="A68" s="180"/>
      <c r="B68" s="180"/>
      <c r="C68" s="180"/>
      <c r="D68" s="146"/>
      <c r="E68" s="309" t="s">
        <v>32</v>
      </c>
      <c r="F68" s="310">
        <v>2747222.29</v>
      </c>
      <c r="G68" s="311"/>
    </row>
    <row r="69" spans="1:7">
      <c r="A69" s="180"/>
      <c r="B69" s="180"/>
      <c r="C69" s="180"/>
      <c r="D69" s="146"/>
      <c r="E69" s="309" t="s">
        <v>47</v>
      </c>
      <c r="F69" s="310">
        <v>325705</v>
      </c>
      <c r="G69" s="311"/>
    </row>
    <row r="70" spans="1:7">
      <c r="A70" s="180"/>
      <c r="B70" s="180"/>
      <c r="C70" s="180"/>
      <c r="D70" s="146"/>
      <c r="E70" s="309" t="s">
        <v>388</v>
      </c>
      <c r="F70" s="310">
        <v>915186.42</v>
      </c>
      <c r="G70" s="311"/>
    </row>
    <row r="71" spans="1:7">
      <c r="A71" s="180"/>
      <c r="B71" s="180"/>
      <c r="C71" s="180"/>
      <c r="D71" s="146"/>
      <c r="E71" s="309" t="s">
        <v>48</v>
      </c>
      <c r="F71" s="310">
        <v>3695490.54</v>
      </c>
      <c r="G71" s="311"/>
    </row>
    <row r="72" spans="1:7">
      <c r="A72" s="180"/>
      <c r="B72" s="180"/>
      <c r="C72" s="180"/>
      <c r="D72" s="146"/>
      <c r="E72" s="309" t="s">
        <v>794</v>
      </c>
      <c r="F72" s="310">
        <v>1412677.96</v>
      </c>
      <c r="G72" s="311"/>
    </row>
    <row r="73" spans="1:7">
      <c r="A73" s="180"/>
      <c r="B73" s="180"/>
      <c r="C73" s="180"/>
      <c r="D73" s="146"/>
      <c r="E73" s="309" t="s">
        <v>49</v>
      </c>
      <c r="F73" s="310">
        <v>3364808.7</v>
      </c>
      <c r="G73" s="311"/>
    </row>
    <row r="74" spans="1:7">
      <c r="A74" s="180"/>
      <c r="B74" s="180"/>
      <c r="C74" s="180"/>
      <c r="D74" s="146"/>
      <c r="E74" s="309" t="s">
        <v>50</v>
      </c>
      <c r="F74" s="310">
        <v>1245202.82</v>
      </c>
      <c r="G74" s="311"/>
    </row>
    <row r="75" spans="1:7">
      <c r="A75" s="180"/>
      <c r="B75" s="180"/>
      <c r="C75" s="180"/>
      <c r="D75" s="146"/>
      <c r="E75" s="309" t="s">
        <v>51</v>
      </c>
      <c r="F75" s="310">
        <v>377584.5</v>
      </c>
      <c r="G75" s="311"/>
    </row>
    <row r="76" spans="1:7">
      <c r="A76" s="180"/>
      <c r="B76" s="180"/>
      <c r="C76" s="180"/>
      <c r="D76" s="146"/>
      <c r="E76" s="309" t="s">
        <v>52</v>
      </c>
      <c r="F76" s="310">
        <v>265500</v>
      </c>
      <c r="G76" s="311"/>
    </row>
    <row r="77" spans="1:7">
      <c r="A77" s="180"/>
      <c r="B77" s="180"/>
      <c r="C77" s="180"/>
      <c r="D77" s="146"/>
      <c r="E77" s="309" t="s">
        <v>53</v>
      </c>
      <c r="F77" s="310">
        <v>1350849.5</v>
      </c>
      <c r="G77" s="311"/>
    </row>
    <row r="78" spans="1:7">
      <c r="A78" s="180"/>
      <c r="B78" s="180"/>
      <c r="C78" s="180"/>
      <c r="D78" s="146"/>
      <c r="E78" s="309" t="s">
        <v>54</v>
      </c>
      <c r="F78" s="310">
        <v>1042012.61</v>
      </c>
      <c r="G78" s="311"/>
    </row>
    <row r="79" spans="1:7">
      <c r="A79" s="180"/>
      <c r="B79" s="180"/>
      <c r="C79" s="180"/>
      <c r="D79" s="146"/>
      <c r="E79" s="309" t="s">
        <v>55</v>
      </c>
      <c r="F79" s="310">
        <v>12935</v>
      </c>
      <c r="G79" s="311"/>
    </row>
    <row r="80" spans="1:7">
      <c r="A80" s="180"/>
      <c r="B80" s="180"/>
      <c r="C80" s="180"/>
      <c r="D80" s="146"/>
      <c r="E80" s="309" t="s">
        <v>793</v>
      </c>
      <c r="F80" s="310">
        <v>3223110.62</v>
      </c>
      <c r="G80" s="311"/>
    </row>
    <row r="81" spans="1:7">
      <c r="A81" s="180"/>
      <c r="B81" s="180"/>
      <c r="C81" s="180"/>
      <c r="D81" s="146"/>
      <c r="E81" s="309" t="s">
        <v>56</v>
      </c>
      <c r="F81" s="310">
        <v>6652648.0999999996</v>
      </c>
      <c r="G81" s="311"/>
    </row>
    <row r="82" spans="1:7">
      <c r="A82" s="180"/>
      <c r="B82" s="180"/>
      <c r="C82" s="180"/>
      <c r="D82" s="146"/>
      <c r="E82" s="309" t="s">
        <v>57</v>
      </c>
      <c r="F82" s="310">
        <v>240336.38</v>
      </c>
      <c r="G82" s="311"/>
    </row>
    <row r="83" spans="1:7">
      <c r="A83" s="180"/>
      <c r="B83" s="180"/>
      <c r="C83" s="180"/>
      <c r="D83" s="146"/>
      <c r="E83" s="309" t="s">
        <v>58</v>
      </c>
      <c r="F83" s="310">
        <v>156754</v>
      </c>
      <c r="G83" s="311"/>
    </row>
    <row r="84" spans="1:7">
      <c r="A84" s="180"/>
      <c r="B84" s="180"/>
      <c r="C84" s="180"/>
      <c r="D84" s="146"/>
      <c r="E84" s="309" t="s">
        <v>59</v>
      </c>
      <c r="F84" s="310">
        <v>969187.2</v>
      </c>
      <c r="G84" s="311"/>
    </row>
    <row r="85" spans="1:7">
      <c r="A85" s="180"/>
      <c r="B85" s="180"/>
      <c r="C85" s="180"/>
      <c r="D85" s="146"/>
      <c r="E85" s="309" t="s">
        <v>60</v>
      </c>
      <c r="F85" s="310">
        <v>2667801.16</v>
      </c>
      <c r="G85" s="311"/>
    </row>
    <row r="86" spans="1:7">
      <c r="A86" s="180"/>
      <c r="B86" s="180"/>
      <c r="C86" s="180"/>
      <c r="D86" s="146"/>
      <c r="E86" s="309" t="s">
        <v>61</v>
      </c>
      <c r="F86" s="310">
        <v>27834260.5</v>
      </c>
      <c r="G86" s="311"/>
    </row>
    <row r="87" spans="1:7">
      <c r="A87" s="180"/>
      <c r="B87" s="180"/>
      <c r="C87" s="180"/>
      <c r="D87" s="146"/>
      <c r="E87" s="309" t="s">
        <v>62</v>
      </c>
      <c r="F87" s="310">
        <v>13022958.939999999</v>
      </c>
      <c r="G87" s="311"/>
    </row>
    <row r="88" spans="1:7">
      <c r="A88" s="180"/>
      <c r="B88" s="180"/>
      <c r="C88" s="180"/>
      <c r="D88" s="146"/>
      <c r="E88" s="309" t="s">
        <v>65</v>
      </c>
      <c r="F88" s="310">
        <v>3619500</v>
      </c>
      <c r="G88" s="311"/>
    </row>
    <row r="89" spans="1:7">
      <c r="A89" s="180"/>
      <c r="B89" s="180"/>
      <c r="C89" s="180"/>
      <c r="D89" s="146"/>
      <c r="E89" s="309" t="s">
        <v>63</v>
      </c>
      <c r="F89" s="310">
        <v>26245600</v>
      </c>
      <c r="G89" s="311"/>
    </row>
    <row r="90" spans="1:7">
      <c r="A90" s="180"/>
      <c r="B90" s="180"/>
      <c r="C90" s="180"/>
      <c r="D90" s="146"/>
      <c r="E90" s="309" t="s">
        <v>64</v>
      </c>
      <c r="F90" s="310">
        <v>15175300</v>
      </c>
      <c r="G90" s="311"/>
    </row>
    <row r="91" spans="1:7">
      <c r="A91" s="180"/>
      <c r="B91" s="180"/>
      <c r="C91" s="180"/>
      <c r="D91" s="146"/>
      <c r="E91" s="309" t="s">
        <v>795</v>
      </c>
      <c r="F91" s="310">
        <v>71295250</v>
      </c>
      <c r="G91" s="311"/>
    </row>
    <row r="92" spans="1:7">
      <c r="A92" s="180"/>
      <c r="B92" s="180"/>
      <c r="C92" s="180"/>
      <c r="D92" s="146"/>
      <c r="E92" s="309" t="s">
        <v>66</v>
      </c>
      <c r="F92" s="310">
        <v>51860909.200000003</v>
      </c>
      <c r="G92" s="311"/>
    </row>
    <row r="93" spans="1:7">
      <c r="A93" s="180"/>
      <c r="B93" s="180"/>
      <c r="C93" s="180"/>
      <c r="D93" s="146"/>
      <c r="E93" s="309" t="s">
        <v>67</v>
      </c>
      <c r="F93" s="310">
        <v>354055664.94999999</v>
      </c>
      <c r="G93" s="312"/>
    </row>
    <row r="94" spans="1:7">
      <c r="A94" s="180"/>
      <c r="B94" s="180"/>
      <c r="C94" s="180"/>
      <c r="D94" s="146"/>
      <c r="E94" s="309" t="s">
        <v>826</v>
      </c>
      <c r="F94" s="310">
        <v>215361342.83000001</v>
      </c>
      <c r="G94" s="312"/>
    </row>
    <row r="95" spans="1:7">
      <c r="A95" s="180"/>
      <c r="B95" s="180"/>
      <c r="C95" s="180"/>
      <c r="D95" s="146"/>
      <c r="E95" s="309" t="s">
        <v>68</v>
      </c>
      <c r="F95" s="310">
        <v>210075</v>
      </c>
      <c r="G95" s="312"/>
    </row>
    <row r="96" spans="1:7">
      <c r="A96" s="180"/>
      <c r="B96" s="180"/>
      <c r="C96" s="180"/>
      <c r="D96" s="146"/>
      <c r="E96" s="309" t="s">
        <v>69</v>
      </c>
      <c r="F96" s="310">
        <v>4957711.43</v>
      </c>
      <c r="G96" s="313"/>
    </row>
    <row r="97" spans="1:7">
      <c r="A97" s="181"/>
      <c r="B97" s="181"/>
      <c r="C97" s="181"/>
      <c r="D97" s="146"/>
      <c r="E97" s="309" t="s">
        <v>70</v>
      </c>
      <c r="F97" s="310">
        <v>696726.61</v>
      </c>
      <c r="G97" s="312"/>
    </row>
    <row r="98" spans="1:7">
      <c r="A98" s="180"/>
      <c r="B98" s="180"/>
      <c r="C98" s="180"/>
      <c r="D98" s="146"/>
      <c r="E98" s="309" t="s">
        <v>71</v>
      </c>
      <c r="F98" s="310">
        <v>238345499.19</v>
      </c>
      <c r="G98" s="312"/>
    </row>
    <row r="99" spans="1:7">
      <c r="A99" s="180"/>
      <c r="B99" s="180"/>
      <c r="C99" s="180"/>
      <c r="D99" s="146"/>
      <c r="E99" s="309" t="s">
        <v>72</v>
      </c>
      <c r="F99" s="310">
        <v>49779982.289999999</v>
      </c>
      <c r="G99" s="312"/>
    </row>
    <row r="100" spans="1:7">
      <c r="A100" s="181"/>
      <c r="B100" s="181"/>
      <c r="C100" s="181"/>
      <c r="D100" s="146"/>
      <c r="E100" s="309" t="s">
        <v>73</v>
      </c>
      <c r="F100" s="310">
        <v>20013120.510000002</v>
      </c>
      <c r="G100" s="312"/>
    </row>
    <row r="101" spans="1:7">
      <c r="A101" s="180"/>
      <c r="B101" s="180"/>
      <c r="C101" s="180"/>
      <c r="D101" s="146"/>
      <c r="E101" s="309" t="s">
        <v>74</v>
      </c>
      <c r="F101" s="310">
        <v>16959001.210000001</v>
      </c>
      <c r="G101" s="312"/>
    </row>
    <row r="102" spans="1:7">
      <c r="A102" s="180"/>
      <c r="B102" s="180"/>
      <c r="C102" s="180"/>
      <c r="D102" s="146"/>
      <c r="E102" s="309" t="s">
        <v>75</v>
      </c>
      <c r="F102" s="310">
        <v>552867.31999999995</v>
      </c>
      <c r="G102" s="312"/>
    </row>
    <row r="103" spans="1:7">
      <c r="A103" s="180"/>
      <c r="B103" s="180"/>
      <c r="C103" s="180"/>
      <c r="D103" s="146"/>
      <c r="E103" s="309" t="s">
        <v>76</v>
      </c>
      <c r="F103" s="310">
        <v>107135791.45999999</v>
      </c>
      <c r="G103" s="312"/>
    </row>
    <row r="104" spans="1:7">
      <c r="A104" s="180"/>
      <c r="B104" s="180"/>
      <c r="C104" s="180"/>
      <c r="D104" s="146"/>
      <c r="E104" s="309" t="s">
        <v>77</v>
      </c>
      <c r="F104" s="310">
        <v>5330.25</v>
      </c>
      <c r="G104" s="312"/>
    </row>
    <row r="105" spans="1:7">
      <c r="A105" s="180"/>
      <c r="B105" s="180"/>
      <c r="C105" s="180"/>
      <c r="D105" s="146"/>
      <c r="E105" s="309" t="s">
        <v>78</v>
      </c>
      <c r="F105" s="310">
        <v>5938600.7199999997</v>
      </c>
      <c r="G105" s="312"/>
    </row>
    <row r="106" spans="1:7">
      <c r="A106" s="181"/>
      <c r="B106" s="181"/>
      <c r="C106" s="181"/>
      <c r="D106" s="146"/>
      <c r="E106" s="309" t="s">
        <v>79</v>
      </c>
      <c r="F106" s="310">
        <v>1433.64</v>
      </c>
      <c r="G106" s="312"/>
    </row>
    <row r="107" spans="1:7">
      <c r="A107" s="180"/>
      <c r="B107" s="180"/>
      <c r="C107" s="180"/>
      <c r="D107" s="146"/>
      <c r="E107" s="309" t="s">
        <v>80</v>
      </c>
      <c r="F107" s="310">
        <v>8609257.0399999991</v>
      </c>
      <c r="G107" s="312"/>
    </row>
    <row r="108" spans="1:7">
      <c r="A108" s="180"/>
      <c r="B108" s="180"/>
      <c r="C108" s="180"/>
      <c r="D108" s="146"/>
      <c r="E108" s="309" t="s">
        <v>81</v>
      </c>
      <c r="F108" s="310"/>
      <c r="G108" s="310">
        <v>1827000000</v>
      </c>
    </row>
    <row r="109" spans="1:7">
      <c r="A109" s="180"/>
      <c r="B109" s="180"/>
      <c r="C109" s="180"/>
      <c r="D109" s="146"/>
      <c r="E109" s="309" t="s">
        <v>389</v>
      </c>
      <c r="F109" s="310"/>
      <c r="G109" s="310">
        <v>51860909.200000003</v>
      </c>
    </row>
    <row r="110" spans="1:7">
      <c r="A110" s="181"/>
      <c r="B110" s="181"/>
      <c r="C110" s="181"/>
      <c r="D110" s="146"/>
      <c r="E110" s="309" t="s">
        <v>82</v>
      </c>
      <c r="F110" s="310"/>
      <c r="G110" s="310">
        <v>419317562</v>
      </c>
    </row>
    <row r="111" spans="1:7">
      <c r="A111" s="180"/>
      <c r="B111" s="180"/>
      <c r="C111" s="180"/>
      <c r="D111" s="146"/>
      <c r="E111" s="309" t="s">
        <v>83</v>
      </c>
      <c r="F111" s="310"/>
      <c r="G111" s="310">
        <v>20155456.07</v>
      </c>
    </row>
    <row r="112" spans="1:7">
      <c r="A112" s="181"/>
      <c r="B112" s="180"/>
      <c r="C112" s="180"/>
      <c r="D112" s="146"/>
      <c r="E112" s="309" t="s">
        <v>1060</v>
      </c>
      <c r="F112" s="313"/>
      <c r="G112" s="310">
        <v>8097381.7999999998</v>
      </c>
    </row>
    <row r="113" spans="1:7">
      <c r="A113" s="180"/>
      <c r="B113" s="180"/>
      <c r="C113" s="180"/>
      <c r="D113" s="146"/>
      <c r="E113" s="309" t="s">
        <v>1997</v>
      </c>
      <c r="F113" s="314"/>
      <c r="G113" s="315">
        <v>1389624</v>
      </c>
    </row>
    <row r="114" spans="1:7">
      <c r="A114" s="180"/>
      <c r="B114" s="180"/>
      <c r="C114" s="180"/>
      <c r="D114" s="146"/>
      <c r="E114" s="309" t="s">
        <v>797</v>
      </c>
      <c r="F114" s="310"/>
      <c r="G114" s="310">
        <v>4567735</v>
      </c>
    </row>
    <row r="115" spans="1:7">
      <c r="A115" s="180"/>
      <c r="B115" s="180"/>
      <c r="C115" s="180"/>
      <c r="D115" s="146"/>
      <c r="E115" s="309" t="s">
        <v>805</v>
      </c>
      <c r="F115" s="310"/>
      <c r="G115" s="310">
        <v>1261630</v>
      </c>
    </row>
    <row r="116" spans="1:7">
      <c r="A116" s="181"/>
      <c r="B116" s="181"/>
      <c r="C116" s="181"/>
      <c r="D116" s="146"/>
      <c r="E116" s="309" t="s">
        <v>800</v>
      </c>
      <c r="F116" s="310"/>
      <c r="G116" s="310">
        <v>10681000</v>
      </c>
    </row>
    <row r="117" spans="1:7">
      <c r="A117" s="180"/>
      <c r="B117" s="180"/>
      <c r="C117" s="180"/>
      <c r="D117" s="146"/>
      <c r="E117" s="309" t="s">
        <v>798</v>
      </c>
      <c r="F117" s="310"/>
      <c r="G117" s="310">
        <v>46270806.689999998</v>
      </c>
    </row>
    <row r="118" spans="1:7">
      <c r="A118" s="180"/>
      <c r="B118" s="180"/>
      <c r="C118" s="180"/>
      <c r="D118" s="146"/>
      <c r="E118" s="309" t="s">
        <v>799</v>
      </c>
      <c r="F118" s="310"/>
      <c r="G118" s="310">
        <v>100240</v>
      </c>
    </row>
    <row r="119" spans="1:7">
      <c r="A119" s="180"/>
      <c r="B119" s="181"/>
      <c r="C119" s="181"/>
      <c r="D119" s="146"/>
      <c r="E119" s="309" t="s">
        <v>806</v>
      </c>
      <c r="F119" s="310"/>
      <c r="G119" s="310">
        <v>614000</v>
      </c>
    </row>
    <row r="120" spans="1:7">
      <c r="A120" s="180"/>
      <c r="B120" s="180"/>
      <c r="C120" s="180"/>
      <c r="D120" s="146"/>
      <c r="E120" s="309" t="s">
        <v>801</v>
      </c>
      <c r="F120" s="310"/>
      <c r="G120" s="310">
        <v>5701753.5999999996</v>
      </c>
    </row>
    <row r="121" spans="1:7">
      <c r="A121" s="180"/>
      <c r="B121" s="180"/>
      <c r="C121" s="180"/>
      <c r="D121" s="146"/>
      <c r="E121" s="309" t="s">
        <v>85</v>
      </c>
      <c r="F121" s="310"/>
      <c r="G121" s="310">
        <v>5181323.68</v>
      </c>
    </row>
    <row r="122" spans="1:7">
      <c r="A122" s="180"/>
      <c r="B122" s="181"/>
      <c r="C122" s="181"/>
      <c r="D122" s="146"/>
      <c r="E122" s="309" t="s">
        <v>86</v>
      </c>
      <c r="F122" s="310"/>
      <c r="G122" s="310">
        <v>97266655.540000007</v>
      </c>
    </row>
    <row r="123" spans="1:7">
      <c r="A123" s="180"/>
      <c r="B123" s="181"/>
      <c r="C123" s="181"/>
      <c r="D123" s="146"/>
      <c r="E123" s="309" t="s">
        <v>380</v>
      </c>
      <c r="F123" s="310"/>
      <c r="G123" s="310">
        <v>4355782.99</v>
      </c>
    </row>
    <row r="124" spans="1:7">
      <c r="A124" s="180"/>
      <c r="B124" s="180"/>
      <c r="C124" s="180"/>
      <c r="D124" s="146"/>
      <c r="E124" s="309" t="s">
        <v>381</v>
      </c>
      <c r="F124" s="310"/>
      <c r="G124" s="310">
        <v>2291300</v>
      </c>
    </row>
    <row r="125" spans="1:7">
      <c r="A125" s="180"/>
      <c r="B125" s="180"/>
      <c r="C125" s="180"/>
      <c r="D125" s="146"/>
      <c r="E125" s="309" t="s">
        <v>772</v>
      </c>
      <c r="F125" s="310"/>
      <c r="G125" s="310">
        <v>893727.75</v>
      </c>
    </row>
    <row r="126" spans="1:7">
      <c r="A126" s="180"/>
      <c r="B126" s="181"/>
      <c r="C126" s="181"/>
      <c r="D126" s="146"/>
      <c r="E126" s="309" t="s">
        <v>88</v>
      </c>
      <c r="F126" s="310"/>
      <c r="G126" s="310">
        <v>5094425</v>
      </c>
    </row>
    <row r="127" spans="1:7">
      <c r="A127" s="180"/>
      <c r="B127" s="180"/>
      <c r="C127" s="180"/>
      <c r="D127" s="146"/>
      <c r="E127" s="309" t="s">
        <v>90</v>
      </c>
      <c r="F127" s="310"/>
      <c r="G127" s="310">
        <v>432250</v>
      </c>
    </row>
    <row r="128" spans="1:7">
      <c r="A128" s="180"/>
      <c r="B128" s="180"/>
      <c r="C128" s="180"/>
      <c r="D128" s="146"/>
      <c r="E128" s="309" t="s">
        <v>1166</v>
      </c>
      <c r="F128" s="310"/>
      <c r="G128" s="310">
        <v>610000</v>
      </c>
    </row>
    <row r="129" spans="1:7">
      <c r="A129" s="180"/>
      <c r="B129" s="180"/>
      <c r="C129" s="180"/>
      <c r="D129" s="146"/>
      <c r="E129" s="309" t="s">
        <v>1073</v>
      </c>
      <c r="F129" s="310"/>
      <c r="G129" s="310">
        <v>154250</v>
      </c>
    </row>
    <row r="130" spans="1:7">
      <c r="A130" s="180"/>
      <c r="B130" s="181"/>
      <c r="C130" s="181"/>
      <c r="D130" s="146"/>
      <c r="E130" s="309" t="s">
        <v>89</v>
      </c>
      <c r="F130" s="310"/>
      <c r="G130" s="310">
        <v>37441259.850000001</v>
      </c>
    </row>
    <row r="131" spans="1:7">
      <c r="A131" s="180"/>
      <c r="B131" s="180"/>
      <c r="C131" s="180"/>
      <c r="D131" s="146"/>
      <c r="E131" s="309" t="s">
        <v>90</v>
      </c>
      <c r="F131" s="310"/>
      <c r="G131" s="310">
        <v>66000</v>
      </c>
    </row>
    <row r="132" spans="1:7">
      <c r="A132" s="181"/>
      <c r="B132" s="181"/>
      <c r="C132" s="181"/>
      <c r="D132" s="146"/>
      <c r="E132" s="309" t="s">
        <v>382</v>
      </c>
      <c r="F132" s="310"/>
      <c r="G132" s="310">
        <v>97274.29</v>
      </c>
    </row>
    <row r="133" spans="1:7">
      <c r="A133" s="180"/>
      <c r="B133" s="180"/>
      <c r="C133" s="180"/>
      <c r="D133" s="146"/>
      <c r="E133" s="309" t="s">
        <v>390</v>
      </c>
      <c r="F133" s="310"/>
      <c r="G133" s="310">
        <v>6089972.5700000003</v>
      </c>
    </row>
    <row r="134" spans="1:7">
      <c r="A134" s="180"/>
      <c r="B134" s="180"/>
      <c r="C134" s="180"/>
      <c r="D134" s="146"/>
      <c r="E134" s="309" t="s">
        <v>383</v>
      </c>
      <c r="F134" s="310"/>
      <c r="G134" s="310">
        <v>26275100</v>
      </c>
    </row>
    <row r="135" spans="1:7">
      <c r="A135" s="180"/>
      <c r="B135" s="180"/>
      <c r="C135" s="180"/>
      <c r="D135" s="146"/>
      <c r="E135" s="309" t="s">
        <v>807</v>
      </c>
      <c r="F135" s="310"/>
      <c r="G135" s="310">
        <v>15179150</v>
      </c>
    </row>
    <row r="136" spans="1:7">
      <c r="A136" s="180"/>
      <c r="B136" s="180"/>
      <c r="C136" s="180"/>
      <c r="D136" s="146"/>
      <c r="E136" s="309" t="s">
        <v>795</v>
      </c>
      <c r="F136" s="310"/>
      <c r="G136" s="310">
        <v>71295250</v>
      </c>
    </row>
    <row r="137" spans="1:7">
      <c r="A137" s="180"/>
      <c r="B137" s="180"/>
      <c r="C137" s="180"/>
      <c r="D137" s="146"/>
      <c r="E137" s="309" t="s">
        <v>391</v>
      </c>
      <c r="F137" s="310"/>
      <c r="G137" s="310">
        <v>630001873.95000005</v>
      </c>
    </row>
    <row r="138" spans="1:7">
      <c r="A138" s="180"/>
      <c r="B138" s="180"/>
      <c r="C138" s="180"/>
      <c r="D138" s="146"/>
      <c r="E138" s="309" t="s">
        <v>825</v>
      </c>
      <c r="F138" s="310"/>
      <c r="G138" s="310">
        <v>215361342.83000001</v>
      </c>
    </row>
    <row r="139" spans="1:7">
      <c r="A139" s="180"/>
      <c r="B139" s="180"/>
      <c r="C139" s="180"/>
      <c r="D139" s="146"/>
      <c r="E139" s="309" t="s">
        <v>92</v>
      </c>
      <c r="F139" s="310"/>
      <c r="G139" s="310">
        <v>210075</v>
      </c>
    </row>
    <row r="140" spans="1:7">
      <c r="A140" s="180"/>
      <c r="B140" s="180"/>
      <c r="C140" s="180"/>
      <c r="D140" s="146"/>
      <c r="E140" s="309" t="s">
        <v>93</v>
      </c>
      <c r="F140" s="310"/>
      <c r="G140" s="310">
        <v>267550976.58000001</v>
      </c>
    </row>
    <row r="141" spans="1:7" hidden="1">
      <c r="A141" s="180"/>
      <c r="B141" s="180"/>
      <c r="C141" s="180"/>
      <c r="D141" s="180"/>
      <c r="E141" s="309" t="s">
        <v>822</v>
      </c>
      <c r="F141" s="310"/>
      <c r="G141" s="310">
        <v>987729305.13999999</v>
      </c>
    </row>
    <row r="142" spans="1:7" hidden="1">
      <c r="A142" s="180"/>
      <c r="B142" s="180"/>
      <c r="C142" s="180"/>
      <c r="D142" s="180"/>
      <c r="E142" s="309" t="s">
        <v>822</v>
      </c>
      <c r="F142" s="310"/>
      <c r="G142" s="310">
        <v>-319058489.81</v>
      </c>
    </row>
    <row r="143" spans="1:7">
      <c r="A143" s="180"/>
      <c r="B143" s="180"/>
      <c r="C143" s="180"/>
      <c r="D143" s="180"/>
      <c r="E143" s="309" t="s">
        <v>822</v>
      </c>
      <c r="F143" s="310"/>
      <c r="G143" s="310">
        <v>668670815.32999992</v>
      </c>
    </row>
    <row r="144" spans="1:7">
      <c r="A144" s="180"/>
      <c r="B144" s="180"/>
      <c r="C144" s="180"/>
      <c r="D144" s="180"/>
      <c r="E144" s="309" t="s">
        <v>846</v>
      </c>
      <c r="F144" s="310"/>
      <c r="G144" s="310">
        <v>12600550.84</v>
      </c>
    </row>
    <row r="145" spans="1:7">
      <c r="A145" s="180"/>
      <c r="B145" s="180"/>
      <c r="C145" s="180"/>
      <c r="D145" s="180"/>
      <c r="E145" s="309" t="s">
        <v>823</v>
      </c>
      <c r="F145" s="310"/>
      <c r="G145" s="310">
        <v>77245081.310000002</v>
      </c>
    </row>
    <row r="146" spans="1:7">
      <c r="A146" s="180"/>
      <c r="B146" s="180"/>
      <c r="C146" s="180"/>
      <c r="D146" s="180"/>
      <c r="E146" s="309" t="s">
        <v>824</v>
      </c>
      <c r="F146" s="310"/>
      <c r="G146" s="310">
        <v>21485837.920000002</v>
      </c>
    </row>
    <row r="147" spans="1:7">
      <c r="A147" s="181"/>
      <c r="B147" s="181"/>
      <c r="C147" s="181"/>
      <c r="D147" s="181"/>
      <c r="E147" s="309" t="s">
        <v>94</v>
      </c>
      <c r="F147" s="310"/>
      <c r="G147" s="310">
        <v>20651055.670000002</v>
      </c>
    </row>
    <row r="148" spans="1:7">
      <c r="A148" s="181"/>
      <c r="B148" s="181"/>
      <c r="C148" s="181"/>
      <c r="D148" s="181"/>
      <c r="E148" s="309" t="s">
        <v>1064</v>
      </c>
      <c r="F148" s="310"/>
      <c r="G148" s="310">
        <v>22215090.370000001</v>
      </c>
    </row>
    <row r="149" spans="1:7">
      <c r="A149" s="181"/>
      <c r="B149" s="181"/>
      <c r="C149" s="181"/>
      <c r="D149" s="181"/>
      <c r="E149" s="309" t="s">
        <v>95</v>
      </c>
      <c r="F149" s="310"/>
      <c r="G149" s="310">
        <v>16337608.01</v>
      </c>
    </row>
    <row r="150" spans="1:7">
      <c r="A150" s="181"/>
      <c r="B150" s="181"/>
      <c r="C150" s="181"/>
      <c r="D150" s="181"/>
      <c r="E150" s="309" t="s">
        <v>96</v>
      </c>
      <c r="F150" s="310"/>
      <c r="G150" s="310">
        <v>41618780.43</v>
      </c>
    </row>
    <row r="151" spans="1:7">
      <c r="A151" s="66"/>
      <c r="B151" s="181"/>
      <c r="C151" s="181"/>
      <c r="D151" s="181"/>
      <c r="E151" s="309" t="s">
        <v>97</v>
      </c>
      <c r="F151" s="310"/>
      <c r="G151" s="310">
        <v>56036393.369999997</v>
      </c>
    </row>
    <row r="152" spans="1:7">
      <c r="A152" s="66"/>
      <c r="B152" s="181"/>
      <c r="C152" s="181"/>
      <c r="D152" s="181"/>
      <c r="E152" s="309" t="s">
        <v>1000</v>
      </c>
      <c r="F152" s="310"/>
      <c r="G152" s="310">
        <v>21102454.239999998</v>
      </c>
    </row>
    <row r="153" spans="1:7">
      <c r="A153" s="181"/>
      <c r="B153" s="181"/>
      <c r="C153" s="181"/>
      <c r="D153" s="180"/>
      <c r="E153" s="309" t="s">
        <v>98</v>
      </c>
      <c r="F153" s="310"/>
      <c r="G153" s="310">
        <v>2001421221.5599999</v>
      </c>
    </row>
    <row r="154" spans="1:7">
      <c r="A154" s="181"/>
      <c r="B154" s="181"/>
      <c r="C154" s="181"/>
      <c r="D154" s="181"/>
      <c r="E154" s="309" t="s">
        <v>99</v>
      </c>
      <c r="F154" s="310"/>
      <c r="G154" s="310">
        <v>74273851.310000002</v>
      </c>
    </row>
    <row r="155" spans="1:7">
      <c r="A155" s="181"/>
      <c r="B155" s="181"/>
      <c r="C155" s="181"/>
      <c r="D155" s="181"/>
      <c r="E155" s="309" t="s">
        <v>98</v>
      </c>
      <c r="F155" s="310"/>
      <c r="G155" s="310">
        <v>208003244.78999999</v>
      </c>
    </row>
    <row r="156" spans="1:7">
      <c r="A156" s="181"/>
      <c r="B156" s="181"/>
      <c r="C156" s="181"/>
      <c r="D156" s="181"/>
      <c r="E156" s="309" t="s">
        <v>100</v>
      </c>
      <c r="F156" s="310"/>
      <c r="G156" s="310">
        <v>187356775.84</v>
      </c>
    </row>
    <row r="157" spans="1:7">
      <c r="A157" s="181"/>
      <c r="B157" s="181"/>
      <c r="C157" s="181"/>
      <c r="D157" s="181"/>
      <c r="E157" s="309" t="s">
        <v>101</v>
      </c>
      <c r="F157" s="310"/>
      <c r="G157" s="310">
        <v>34814825.229999997</v>
      </c>
    </row>
    <row r="158" spans="1:7">
      <c r="A158" s="181"/>
      <c r="B158" s="181"/>
      <c r="C158" s="181"/>
      <c r="D158" s="181"/>
      <c r="E158" s="309" t="s">
        <v>102</v>
      </c>
      <c r="F158" s="310"/>
      <c r="G158" s="310">
        <v>213428127.63</v>
      </c>
    </row>
    <row r="159" spans="1:7">
      <c r="A159" s="181"/>
      <c r="B159" s="181"/>
      <c r="C159" s="181"/>
      <c r="D159" s="181"/>
      <c r="E159" s="309" t="s">
        <v>101</v>
      </c>
      <c r="F159" s="310"/>
      <c r="G159" s="310">
        <v>5343247</v>
      </c>
    </row>
    <row r="160" spans="1:7">
      <c r="A160" s="181"/>
      <c r="B160" s="181"/>
      <c r="C160" s="181"/>
      <c r="D160" s="181"/>
      <c r="E160" s="309" t="s">
        <v>103</v>
      </c>
      <c r="F160" s="310"/>
      <c r="G160" s="310">
        <v>17800</v>
      </c>
    </row>
    <row r="161" spans="1:7">
      <c r="A161" s="181"/>
      <c r="B161" s="181"/>
      <c r="C161" s="181"/>
      <c r="D161" s="181"/>
      <c r="E161" s="309" t="s">
        <v>104</v>
      </c>
      <c r="F161" s="310"/>
      <c r="G161" s="310">
        <v>19004979.73</v>
      </c>
    </row>
    <row r="162" spans="1:7">
      <c r="A162" s="181"/>
      <c r="B162" s="181"/>
      <c r="C162" s="181"/>
      <c r="D162" s="181"/>
      <c r="E162" s="309" t="s">
        <v>106</v>
      </c>
      <c r="F162" s="312"/>
      <c r="G162" s="310">
        <v>-945700215.40999997</v>
      </c>
    </row>
    <row r="163" spans="1:7">
      <c r="A163" s="181"/>
      <c r="B163" s="181"/>
      <c r="C163" s="181"/>
      <c r="D163" s="181"/>
      <c r="E163" s="309" t="s">
        <v>1062</v>
      </c>
      <c r="F163" s="310"/>
      <c r="G163" s="310">
        <v>35145174950.690002</v>
      </c>
    </row>
    <row r="164" spans="1:7">
      <c r="A164" s="181"/>
      <c r="B164" s="181"/>
      <c r="C164" s="181"/>
      <c r="D164" s="181"/>
      <c r="E164" s="309" t="s">
        <v>1063</v>
      </c>
      <c r="F164" s="310"/>
      <c r="G164" s="310">
        <v>3639342021.6599998</v>
      </c>
    </row>
    <row r="165" spans="1:7">
      <c r="A165" s="181"/>
      <c r="B165" s="181"/>
      <c r="C165" s="181"/>
      <c r="D165" s="181"/>
      <c r="E165" s="309" t="s">
        <v>1063</v>
      </c>
      <c r="F165" s="310"/>
      <c r="G165" s="310">
        <v>86171733.079999998</v>
      </c>
    </row>
    <row r="166" spans="1:7">
      <c r="A166" s="181"/>
      <c r="B166" s="181"/>
      <c r="C166" s="181"/>
      <c r="D166" s="181"/>
      <c r="E166" s="309" t="s">
        <v>1069</v>
      </c>
      <c r="F166" s="310"/>
      <c r="G166" s="310">
        <v>4400000</v>
      </c>
    </row>
    <row r="167" spans="1:7">
      <c r="A167" s="181"/>
      <c r="B167" s="181"/>
      <c r="C167" s="181"/>
      <c r="D167" s="181"/>
      <c r="E167" s="309" t="s">
        <v>107</v>
      </c>
      <c r="F167" s="310"/>
      <c r="G167" s="310">
        <v>418429160.43000001</v>
      </c>
    </row>
    <row r="168" spans="1:7">
      <c r="A168" s="181"/>
      <c r="B168" s="181"/>
      <c r="C168" s="181"/>
      <c r="D168" s="181"/>
      <c r="E168" s="309" t="s">
        <v>108</v>
      </c>
      <c r="F168" s="310"/>
      <c r="G168" s="310">
        <v>207500</v>
      </c>
    </row>
    <row r="169" spans="1:7">
      <c r="A169" s="181"/>
      <c r="B169" s="181"/>
      <c r="C169" s="181"/>
      <c r="D169" s="181"/>
      <c r="E169" s="309" t="s">
        <v>109</v>
      </c>
      <c r="F169" s="310"/>
      <c r="G169" s="310">
        <v>3787844.72</v>
      </c>
    </row>
    <row r="170" spans="1:7">
      <c r="A170" s="181"/>
      <c r="B170" s="181"/>
      <c r="C170" s="181"/>
      <c r="D170" s="181"/>
      <c r="E170" s="309" t="s">
        <v>111</v>
      </c>
      <c r="F170" s="310"/>
      <c r="G170" s="310">
        <v>24889000.75</v>
      </c>
    </row>
    <row r="171" spans="1:7">
      <c r="A171" s="181"/>
      <c r="B171" s="181"/>
      <c r="C171" s="181"/>
      <c r="D171" s="181"/>
      <c r="E171" s="309" t="s">
        <v>115</v>
      </c>
      <c r="F171" s="310"/>
      <c r="G171" s="310">
        <v>3756837.3</v>
      </c>
    </row>
    <row r="172" spans="1:7">
      <c r="A172" s="181"/>
      <c r="B172" s="181"/>
      <c r="C172" s="181"/>
      <c r="D172" s="181"/>
      <c r="E172" s="309" t="s">
        <v>118</v>
      </c>
      <c r="F172" s="310"/>
      <c r="G172" s="310">
        <v>267042.75</v>
      </c>
    </row>
    <row r="173" spans="1:7">
      <c r="A173" s="181"/>
      <c r="B173" s="181"/>
      <c r="C173" s="181"/>
      <c r="D173" s="181"/>
      <c r="E173" s="309" t="s">
        <v>119</v>
      </c>
      <c r="F173" s="310"/>
      <c r="G173" s="310">
        <v>92303</v>
      </c>
    </row>
    <row r="174" spans="1:7">
      <c r="A174" s="181"/>
      <c r="B174" s="181"/>
      <c r="C174" s="181"/>
      <c r="D174" s="181"/>
      <c r="E174" s="309" t="s">
        <v>120</v>
      </c>
      <c r="F174" s="310"/>
      <c r="G174" s="310">
        <v>334544391.23000002</v>
      </c>
    </row>
    <row r="175" spans="1:7">
      <c r="A175" s="181"/>
      <c r="B175" s="181"/>
      <c r="C175" s="181"/>
      <c r="D175" s="181"/>
      <c r="E175" s="309" t="s">
        <v>122</v>
      </c>
      <c r="F175" s="310"/>
      <c r="G175" s="310">
        <v>705748.67</v>
      </c>
    </row>
    <row r="176" spans="1:7">
      <c r="A176" s="181"/>
      <c r="B176" s="181"/>
      <c r="C176" s="181"/>
      <c r="D176" s="181"/>
      <c r="E176" s="309" t="s">
        <v>124</v>
      </c>
      <c r="F176" s="310"/>
      <c r="G176" s="310">
        <v>162204.74</v>
      </c>
    </row>
    <row r="177" spans="1:7">
      <c r="A177" s="181"/>
      <c r="B177" s="181"/>
      <c r="C177" s="181"/>
      <c r="D177" s="181"/>
      <c r="E177" s="309" t="s">
        <v>127</v>
      </c>
      <c r="F177" s="310"/>
      <c r="G177" s="310">
        <v>1466617.6</v>
      </c>
    </row>
    <row r="178" spans="1:7">
      <c r="A178" s="181"/>
      <c r="B178" s="181"/>
      <c r="C178" s="181"/>
      <c r="D178" s="181"/>
      <c r="E178" s="309" t="s">
        <v>129</v>
      </c>
      <c r="F178" s="310"/>
      <c r="G178" s="310">
        <v>14694537.029999999</v>
      </c>
    </row>
    <row r="179" spans="1:7">
      <c r="A179" s="181"/>
      <c r="B179" s="181"/>
      <c r="C179" s="181"/>
      <c r="D179" s="181"/>
      <c r="E179" s="309" t="s">
        <v>131</v>
      </c>
      <c r="F179" s="310"/>
      <c r="G179" s="310">
        <v>1307517.06</v>
      </c>
    </row>
    <row r="180" spans="1:7">
      <c r="A180" s="181"/>
      <c r="B180" s="181"/>
      <c r="C180" s="181"/>
      <c r="D180" s="181"/>
      <c r="E180" s="309" t="s">
        <v>133</v>
      </c>
      <c r="F180" s="310"/>
      <c r="G180" s="310">
        <v>1188.54</v>
      </c>
    </row>
    <row r="181" spans="1:7">
      <c r="A181" s="181"/>
      <c r="B181" s="181"/>
      <c r="C181" s="181"/>
      <c r="D181" s="181"/>
      <c r="E181" s="309" t="s">
        <v>134</v>
      </c>
      <c r="F181" s="310"/>
      <c r="G181" s="310">
        <v>4156973.85</v>
      </c>
    </row>
    <row r="182" spans="1:7">
      <c r="A182" s="181"/>
      <c r="B182" s="181"/>
      <c r="C182" s="181"/>
      <c r="D182" s="181"/>
      <c r="E182" s="309" t="s">
        <v>135</v>
      </c>
      <c r="F182" s="310"/>
      <c r="G182" s="310">
        <v>12343212.699999999</v>
      </c>
    </row>
    <row r="183" spans="1:7">
      <c r="A183" s="181"/>
      <c r="B183" s="181"/>
      <c r="C183" s="181"/>
      <c r="D183" s="181"/>
      <c r="E183" s="309" t="s">
        <v>137</v>
      </c>
      <c r="F183" s="310"/>
      <c r="G183" s="310">
        <v>8834717</v>
      </c>
    </row>
    <row r="184" spans="1:7">
      <c r="A184" s="181"/>
      <c r="B184" s="181"/>
      <c r="C184" s="181"/>
      <c r="D184" s="181"/>
      <c r="E184" s="309" t="s">
        <v>138</v>
      </c>
      <c r="F184" s="310"/>
      <c r="G184" s="310">
        <v>16764340.140000001</v>
      </c>
    </row>
    <row r="185" spans="1:7">
      <c r="A185" s="181"/>
      <c r="B185" s="181"/>
      <c r="C185" s="181"/>
      <c r="D185" s="181"/>
      <c r="E185" s="309" t="s">
        <v>139</v>
      </c>
      <c r="F185" s="310"/>
      <c r="G185" s="310">
        <v>50000</v>
      </c>
    </row>
    <row r="186" spans="1:7">
      <c r="A186" s="181"/>
      <c r="B186" s="181"/>
      <c r="C186" s="181"/>
      <c r="D186" s="181"/>
      <c r="E186" s="309" t="s">
        <v>140</v>
      </c>
      <c r="F186" s="310"/>
      <c r="G186" s="310">
        <v>30934.57</v>
      </c>
    </row>
    <row r="187" spans="1:7">
      <c r="A187" s="181"/>
      <c r="B187" s="181"/>
      <c r="C187" s="181"/>
      <c r="D187" s="181"/>
      <c r="E187" s="309" t="s">
        <v>141</v>
      </c>
      <c r="F187" s="310"/>
      <c r="G187" s="310">
        <v>2416878</v>
      </c>
    </row>
    <row r="188" spans="1:7">
      <c r="A188" s="181"/>
      <c r="B188" s="181"/>
      <c r="C188" s="181"/>
      <c r="D188" s="181"/>
      <c r="E188" s="309" t="s">
        <v>142</v>
      </c>
      <c r="F188" s="310"/>
      <c r="G188" s="310">
        <v>1892000</v>
      </c>
    </row>
    <row r="189" spans="1:7">
      <c r="A189" s="181"/>
      <c r="B189" s="181"/>
      <c r="C189" s="181"/>
      <c r="D189" s="181"/>
      <c r="E189" s="309" t="s">
        <v>1074</v>
      </c>
      <c r="F189" s="310"/>
      <c r="G189" s="310">
        <v>55950</v>
      </c>
    </row>
    <row r="190" spans="1:7">
      <c r="A190" s="181"/>
      <c r="B190" s="181"/>
      <c r="C190" s="181"/>
      <c r="D190" s="181"/>
      <c r="E190" s="309" t="s">
        <v>143</v>
      </c>
      <c r="F190" s="313"/>
      <c r="G190" s="310">
        <v>23640200</v>
      </c>
    </row>
    <row r="191" spans="1:7">
      <c r="A191" s="181"/>
      <c r="B191" s="181"/>
      <c r="C191" s="181"/>
      <c r="D191" s="181"/>
      <c r="E191" s="309" t="s">
        <v>1167</v>
      </c>
      <c r="F191" s="313"/>
      <c r="G191" s="310">
        <v>2316700</v>
      </c>
    </row>
    <row r="192" spans="1:7">
      <c r="A192" s="181"/>
      <c r="B192" s="181"/>
      <c r="C192" s="181"/>
      <c r="D192" s="181"/>
      <c r="E192" s="309" t="s">
        <v>144</v>
      </c>
      <c r="F192" s="310"/>
      <c r="G192" s="310">
        <v>8690</v>
      </c>
    </row>
    <row r="193" spans="1:7">
      <c r="A193" s="181"/>
      <c r="B193" s="181"/>
      <c r="C193" s="181"/>
      <c r="D193" s="181"/>
      <c r="E193" s="309" t="s">
        <v>145</v>
      </c>
      <c r="F193" s="310"/>
      <c r="G193" s="310">
        <v>9308146.1899999995</v>
      </c>
    </row>
    <row r="194" spans="1:7">
      <c r="A194" s="66"/>
      <c r="B194" s="181"/>
      <c r="C194" s="181"/>
      <c r="D194" s="181"/>
      <c r="E194" s="309" t="s">
        <v>135</v>
      </c>
      <c r="F194" s="310"/>
      <c r="G194" s="310">
        <v>7874893.4800000004</v>
      </c>
    </row>
    <row r="195" spans="1:7">
      <c r="A195" s="181"/>
      <c r="B195" s="181"/>
      <c r="C195" s="181"/>
      <c r="D195" s="181"/>
      <c r="E195" s="309" t="s">
        <v>1168</v>
      </c>
      <c r="F195" s="310"/>
      <c r="G195" s="310">
        <v>-386759766.88999999</v>
      </c>
    </row>
    <row r="196" spans="1:7">
      <c r="A196" s="181"/>
      <c r="B196" s="181"/>
      <c r="C196" s="181"/>
      <c r="D196" s="181"/>
      <c r="E196" s="309" t="s">
        <v>146</v>
      </c>
      <c r="F196" s="310">
        <v>35296230000</v>
      </c>
      <c r="G196" s="310"/>
    </row>
    <row r="197" spans="1:7">
      <c r="A197" s="181"/>
      <c r="B197" s="181"/>
      <c r="C197" s="181"/>
      <c r="D197" s="181"/>
      <c r="E197" s="309" t="s">
        <v>147</v>
      </c>
      <c r="F197" s="310">
        <v>4889233281.0900002</v>
      </c>
      <c r="G197" s="310"/>
    </row>
    <row r="198" spans="1:7">
      <c r="A198" s="181"/>
      <c r="B198" s="181"/>
      <c r="C198" s="181"/>
      <c r="D198" s="181"/>
      <c r="E198" s="309" t="s">
        <v>148</v>
      </c>
      <c r="F198" s="310">
        <v>497443142.64999998</v>
      </c>
      <c r="G198" s="310"/>
    </row>
    <row r="199" spans="1:7">
      <c r="A199" s="181"/>
      <c r="B199" s="181"/>
      <c r="C199" s="181"/>
      <c r="D199" s="181"/>
      <c r="E199" s="309" t="s">
        <v>149</v>
      </c>
      <c r="F199" s="310">
        <v>347090856.08999997</v>
      </c>
      <c r="G199" s="310"/>
    </row>
    <row r="200" spans="1:7">
      <c r="A200" s="181"/>
      <c r="B200" s="181"/>
      <c r="C200" s="181"/>
      <c r="D200" s="181"/>
      <c r="E200" s="309" t="s">
        <v>150</v>
      </c>
      <c r="F200" s="310">
        <v>85395155</v>
      </c>
      <c r="G200" s="310"/>
    </row>
    <row r="201" spans="1:7">
      <c r="A201" s="181"/>
      <c r="B201" s="181"/>
      <c r="C201" s="181"/>
      <c r="D201" s="181"/>
      <c r="E201" s="309" t="s">
        <v>151</v>
      </c>
      <c r="F201" s="310">
        <v>4630149.5</v>
      </c>
      <c r="G201" s="310"/>
    </row>
    <row r="202" spans="1:7">
      <c r="A202" s="181"/>
      <c r="B202" s="181"/>
      <c r="C202" s="181"/>
      <c r="D202" s="181"/>
      <c r="E202" s="309" t="s">
        <v>152</v>
      </c>
      <c r="F202" s="310">
        <v>571591623.66999996</v>
      </c>
      <c r="G202" s="310"/>
    </row>
    <row r="203" spans="1:7">
      <c r="A203" s="181"/>
      <c r="B203" s="181"/>
      <c r="C203" s="181"/>
      <c r="D203" s="181"/>
      <c r="E203" s="309" t="s">
        <v>1124</v>
      </c>
      <c r="F203" s="310">
        <v>24348611.260000002</v>
      </c>
      <c r="G203" s="310"/>
    </row>
    <row r="204" spans="1:7">
      <c r="A204" s="181"/>
      <c r="B204" s="181"/>
      <c r="C204" s="181"/>
      <c r="D204" s="181"/>
      <c r="E204" s="309" t="s">
        <v>153</v>
      </c>
      <c r="F204" s="310">
        <v>1354923.79</v>
      </c>
      <c r="G204" s="310"/>
    </row>
    <row r="205" spans="1:7">
      <c r="A205" s="181"/>
      <c r="B205" s="181"/>
      <c r="C205" s="181"/>
      <c r="D205" s="181"/>
      <c r="E205" s="309" t="s">
        <v>154</v>
      </c>
      <c r="F205" s="310">
        <v>94087.5</v>
      </c>
      <c r="G205" s="310"/>
    </row>
    <row r="206" spans="1:7">
      <c r="A206" s="181"/>
      <c r="B206" s="181"/>
      <c r="C206" s="181"/>
      <c r="D206" s="181"/>
      <c r="E206" s="309" t="s">
        <v>155</v>
      </c>
      <c r="F206" s="310">
        <v>70938071.980000004</v>
      </c>
      <c r="G206" s="310"/>
    </row>
    <row r="207" spans="1:7">
      <c r="A207" s="181"/>
      <c r="B207" s="181"/>
      <c r="C207" s="181"/>
      <c r="D207" s="181"/>
      <c r="E207" s="309" t="s">
        <v>156</v>
      </c>
      <c r="F207" s="310">
        <v>8599898.5</v>
      </c>
      <c r="G207" s="310"/>
    </row>
    <row r="208" spans="1:7">
      <c r="A208" s="181"/>
      <c r="B208" s="181"/>
      <c r="C208" s="181"/>
      <c r="D208" s="181"/>
      <c r="E208" s="309" t="s">
        <v>157</v>
      </c>
      <c r="F208" s="310">
        <v>44031782.890000001</v>
      </c>
      <c r="G208" s="310"/>
    </row>
    <row r="209" spans="1:9">
      <c r="A209" s="181"/>
      <c r="B209" s="181"/>
      <c r="C209" s="181"/>
      <c r="D209" s="181"/>
      <c r="E209" s="309" t="s">
        <v>158</v>
      </c>
      <c r="F209" s="310"/>
      <c r="G209" s="310">
        <v>238345499.19</v>
      </c>
    </row>
    <row r="210" spans="1:9">
      <c r="A210" s="181"/>
      <c r="B210" s="181"/>
      <c r="C210" s="181"/>
      <c r="D210" s="181"/>
      <c r="E210" s="309" t="s">
        <v>159</v>
      </c>
      <c r="F210" s="310"/>
      <c r="G210" s="310">
        <v>188373430.50999999</v>
      </c>
    </row>
    <row r="211" spans="1:9">
      <c r="A211" s="181"/>
      <c r="B211" s="181"/>
      <c r="C211" s="181"/>
      <c r="D211" s="181"/>
      <c r="E211" s="309" t="s">
        <v>160</v>
      </c>
      <c r="F211" s="310"/>
      <c r="G211" s="310">
        <v>293435001.13999999</v>
      </c>
    </row>
    <row r="212" spans="1:9">
      <c r="A212" s="181"/>
      <c r="B212" s="181"/>
      <c r="C212" s="181"/>
      <c r="D212" s="181"/>
      <c r="E212" s="309" t="s">
        <v>808</v>
      </c>
      <c r="F212" s="310"/>
      <c r="G212" s="310">
        <v>57896386.659999996</v>
      </c>
    </row>
    <row r="213" spans="1:9">
      <c r="A213" s="181"/>
      <c r="B213" s="181"/>
      <c r="C213" s="181"/>
      <c r="D213" s="181"/>
      <c r="E213" s="309" t="s">
        <v>161</v>
      </c>
      <c r="F213" s="310"/>
      <c r="G213" s="310">
        <v>2968570.48</v>
      </c>
    </row>
    <row r="214" spans="1:9">
      <c r="A214" s="181"/>
      <c r="B214" s="181"/>
      <c r="C214" s="181"/>
      <c r="D214" s="181"/>
      <c r="E214" s="309" t="s">
        <v>162</v>
      </c>
      <c r="F214" s="310"/>
      <c r="G214" s="310">
        <v>408544804.57999998</v>
      </c>
      <c r="H214" s="2">
        <f>SUM(G204:G214)</f>
        <v>1189563692.5599999</v>
      </c>
      <c r="I214" s="2">
        <v>793536489.88</v>
      </c>
    </row>
    <row r="215" spans="1:9">
      <c r="A215" s="181"/>
      <c r="B215" s="181"/>
      <c r="C215" s="181"/>
      <c r="D215" s="181"/>
      <c r="E215" s="309" t="s">
        <v>163</v>
      </c>
      <c r="F215" s="310"/>
      <c r="G215" s="310">
        <v>1354924</v>
      </c>
    </row>
    <row r="216" spans="1:9">
      <c r="A216" s="181"/>
      <c r="B216" s="181"/>
      <c r="C216" s="181"/>
      <c r="D216" s="181"/>
      <c r="E216" s="309" t="s">
        <v>393</v>
      </c>
      <c r="F216" s="310"/>
      <c r="G216" s="310">
        <v>83427</v>
      </c>
    </row>
    <row r="217" spans="1:9">
      <c r="A217" s="181"/>
      <c r="B217" s="181"/>
      <c r="C217" s="181"/>
      <c r="D217" s="181"/>
      <c r="E217" s="309" t="s">
        <v>164</v>
      </c>
      <c r="F217" s="310"/>
      <c r="G217" s="310">
        <v>18172574.77</v>
      </c>
    </row>
    <row r="218" spans="1:9">
      <c r="A218" s="181"/>
      <c r="B218" s="181"/>
      <c r="C218" s="181"/>
      <c r="D218" s="181"/>
      <c r="E218" s="309" t="s">
        <v>165</v>
      </c>
      <c r="F218" s="310"/>
      <c r="G218" s="310">
        <v>8589624.4499999993</v>
      </c>
    </row>
    <row r="219" spans="1:9">
      <c r="A219" s="181"/>
      <c r="B219" s="181"/>
      <c r="C219" s="181"/>
      <c r="D219" s="181"/>
      <c r="E219" s="309" t="s">
        <v>166</v>
      </c>
      <c r="F219" s="310"/>
      <c r="G219" s="310">
        <v>15878978.869999999</v>
      </c>
    </row>
    <row r="220" spans="1:9">
      <c r="A220" s="181"/>
      <c r="B220" s="181"/>
      <c r="C220" s="181"/>
      <c r="D220" s="181"/>
      <c r="E220" s="309" t="s">
        <v>394</v>
      </c>
      <c r="F220" s="310">
        <v>347913240.51999998</v>
      </c>
      <c r="G220" s="310"/>
    </row>
    <row r="221" spans="1:9">
      <c r="A221" s="181"/>
      <c r="B221" s="181"/>
      <c r="C221" s="181"/>
      <c r="D221" s="181"/>
      <c r="E221" s="309" t="s">
        <v>809</v>
      </c>
      <c r="F221" s="310">
        <v>181790634.99000001</v>
      </c>
      <c r="G221" s="310"/>
    </row>
    <row r="222" spans="1:9">
      <c r="A222" s="181"/>
      <c r="B222" s="181"/>
      <c r="C222" s="181"/>
      <c r="D222" s="181"/>
      <c r="E222" s="309" t="s">
        <v>167</v>
      </c>
      <c r="F222" s="310">
        <v>54835.199999999997</v>
      </c>
      <c r="G222" s="310"/>
    </row>
    <row r="223" spans="1:9">
      <c r="A223" s="181"/>
      <c r="B223" s="181"/>
      <c r="C223" s="181"/>
      <c r="D223" s="181"/>
      <c r="E223" s="309" t="s">
        <v>168</v>
      </c>
      <c r="F223" s="310">
        <v>268051.92</v>
      </c>
      <c r="G223" s="310"/>
    </row>
    <row r="224" spans="1:9">
      <c r="A224" s="181"/>
      <c r="B224" s="181"/>
      <c r="C224" s="181"/>
      <c r="D224" s="181"/>
      <c r="E224" s="309" t="s">
        <v>810</v>
      </c>
      <c r="F224" s="310">
        <v>2451304.7999999998</v>
      </c>
      <c r="G224" s="310"/>
    </row>
    <row r="225" spans="1:7">
      <c r="A225" s="181"/>
      <c r="B225" s="181"/>
      <c r="C225" s="181"/>
      <c r="D225" s="181"/>
      <c r="E225" s="309" t="s">
        <v>811</v>
      </c>
      <c r="F225" s="310">
        <v>1346148</v>
      </c>
      <c r="G225" s="310"/>
    </row>
    <row r="226" spans="1:7">
      <c r="A226" s="181"/>
      <c r="B226" s="181"/>
      <c r="C226" s="181"/>
      <c r="D226" s="181"/>
      <c r="E226" s="309" t="s">
        <v>1169</v>
      </c>
      <c r="F226" s="310">
        <v>806000</v>
      </c>
      <c r="G226" s="310"/>
    </row>
    <row r="227" spans="1:7">
      <c r="A227" s="181"/>
      <c r="B227" s="181"/>
      <c r="C227" s="181"/>
      <c r="D227" s="181"/>
      <c r="E227" s="309" t="s">
        <v>169</v>
      </c>
      <c r="F227" s="310">
        <v>82900</v>
      </c>
      <c r="G227" s="310"/>
    </row>
    <row r="228" spans="1:7">
      <c r="A228" s="181"/>
      <c r="B228" s="181"/>
      <c r="C228" s="181"/>
      <c r="D228" s="181"/>
      <c r="E228" s="309" t="s">
        <v>170</v>
      </c>
      <c r="F228" s="310">
        <v>12819.55</v>
      </c>
      <c r="G228" s="310"/>
    </row>
    <row r="229" spans="1:7">
      <c r="A229" s="181"/>
      <c r="B229" s="181"/>
      <c r="C229" s="181"/>
      <c r="D229" s="181"/>
      <c r="E229" s="309" t="s">
        <v>171</v>
      </c>
      <c r="F229" s="310">
        <v>502383700.32999998</v>
      </c>
      <c r="G229" s="310"/>
    </row>
    <row r="230" spans="1:7">
      <c r="A230" s="181"/>
      <c r="B230" s="181"/>
      <c r="C230" s="181"/>
      <c r="D230" s="181"/>
      <c r="E230" s="309" t="s">
        <v>172</v>
      </c>
      <c r="F230" s="310">
        <v>264000</v>
      </c>
      <c r="G230" s="310"/>
    </row>
    <row r="231" spans="1:7">
      <c r="A231" s="181"/>
      <c r="B231" s="181"/>
      <c r="C231" s="181"/>
      <c r="D231" s="181"/>
      <c r="E231" s="309" t="s">
        <v>173</v>
      </c>
      <c r="F231" s="310">
        <v>156095442.22999999</v>
      </c>
      <c r="G231" s="310"/>
    </row>
    <row r="232" spans="1:7">
      <c r="A232" s="181"/>
      <c r="B232" s="181"/>
      <c r="C232" s="181"/>
      <c r="D232" s="181"/>
      <c r="E232" s="309" t="s">
        <v>174</v>
      </c>
      <c r="F232" s="310">
        <v>33031</v>
      </c>
      <c r="G232" s="310"/>
    </row>
    <row r="233" spans="1:7">
      <c r="A233" s="181"/>
      <c r="B233" s="181"/>
      <c r="C233" s="181"/>
      <c r="D233" s="181"/>
      <c r="E233" s="309" t="s">
        <v>175</v>
      </c>
      <c r="F233" s="310">
        <v>1250548.53</v>
      </c>
      <c r="G233" s="310"/>
    </row>
    <row r="234" spans="1:7">
      <c r="A234" s="181"/>
      <c r="B234" s="181"/>
      <c r="C234" s="181"/>
      <c r="D234" s="181"/>
      <c r="E234" s="309" t="s">
        <v>176</v>
      </c>
      <c r="F234" s="310">
        <v>90000</v>
      </c>
      <c r="G234" s="310"/>
    </row>
    <row r="235" spans="1:7">
      <c r="A235" s="181"/>
      <c r="B235" s="181"/>
      <c r="C235" s="181"/>
      <c r="D235" s="181"/>
      <c r="E235" s="309" t="s">
        <v>177</v>
      </c>
      <c r="F235" s="310">
        <v>400000</v>
      </c>
      <c r="G235" s="310"/>
    </row>
    <row r="236" spans="1:7">
      <c r="A236" s="181"/>
      <c r="B236" s="181"/>
      <c r="C236" s="181"/>
      <c r="D236" s="181"/>
      <c r="E236" s="309" t="s">
        <v>812</v>
      </c>
      <c r="F236" s="310">
        <v>1000000</v>
      </c>
      <c r="G236" s="310"/>
    </row>
    <row r="237" spans="1:7">
      <c r="A237" s="181"/>
      <c r="B237" s="181"/>
      <c r="C237" s="181"/>
      <c r="D237" s="181"/>
      <c r="E237" s="309" t="s">
        <v>178</v>
      </c>
      <c r="F237" s="310">
        <v>200000</v>
      </c>
      <c r="G237" s="310"/>
    </row>
    <row r="238" spans="1:7">
      <c r="A238" s="181"/>
      <c r="B238" s="181"/>
      <c r="C238" s="181"/>
      <c r="D238" s="181"/>
      <c r="E238" s="309" t="s">
        <v>179</v>
      </c>
      <c r="F238" s="310">
        <v>68757.98</v>
      </c>
      <c r="G238" s="310"/>
    </row>
    <row r="239" spans="1:7">
      <c r="A239" s="181"/>
      <c r="B239" s="181"/>
      <c r="C239" s="181"/>
      <c r="D239" s="181"/>
      <c r="E239" s="309" t="s">
        <v>180</v>
      </c>
      <c r="F239" s="310">
        <v>170804451.00999999</v>
      </c>
      <c r="G239" s="310"/>
    </row>
    <row r="240" spans="1:7">
      <c r="A240" s="181"/>
      <c r="B240" s="181"/>
      <c r="C240" s="181"/>
      <c r="D240" s="181"/>
      <c r="E240" s="309" t="s">
        <v>1075</v>
      </c>
      <c r="F240" s="310">
        <v>7000000</v>
      </c>
      <c r="G240" s="310"/>
    </row>
    <row r="241" spans="1:7">
      <c r="A241" s="181"/>
      <c r="B241" s="181"/>
      <c r="C241" s="181"/>
      <c r="D241" s="181"/>
      <c r="E241" s="309" t="s">
        <v>1155</v>
      </c>
      <c r="F241" s="310">
        <v>80000000</v>
      </c>
      <c r="G241" s="310"/>
    </row>
    <row r="242" spans="1:7">
      <c r="A242" s="181"/>
      <c r="B242" s="181"/>
      <c r="C242" s="181"/>
      <c r="D242" s="181"/>
      <c r="E242" s="309" t="s">
        <v>395</v>
      </c>
      <c r="F242" s="310">
        <v>300000</v>
      </c>
      <c r="G242" s="310"/>
    </row>
    <row r="243" spans="1:7">
      <c r="A243" s="181"/>
      <c r="B243" s="181"/>
      <c r="C243" s="181"/>
      <c r="D243" s="181"/>
      <c r="E243" s="309" t="s">
        <v>182</v>
      </c>
      <c r="F243" s="310">
        <v>2360707.7999999998</v>
      </c>
      <c r="G243" s="310"/>
    </row>
    <row r="244" spans="1:7">
      <c r="A244" s="181"/>
      <c r="B244" s="181"/>
      <c r="C244" s="181"/>
      <c r="D244" s="181"/>
      <c r="E244" s="309" t="s">
        <v>183</v>
      </c>
      <c r="F244" s="310">
        <v>1785670.17</v>
      </c>
      <c r="G244" s="310"/>
    </row>
    <row r="245" spans="1:7">
      <c r="A245" s="181"/>
      <c r="B245" s="181"/>
      <c r="C245" s="181"/>
      <c r="D245" s="181"/>
      <c r="E245" s="309" t="s">
        <v>184</v>
      </c>
      <c r="F245" s="310">
        <v>230437.5</v>
      </c>
      <c r="G245" s="310"/>
    </row>
    <row r="246" spans="1:7">
      <c r="A246" s="181"/>
      <c r="B246" s="181"/>
      <c r="C246" s="181"/>
      <c r="D246" s="181"/>
      <c r="E246" s="309" t="s">
        <v>185</v>
      </c>
      <c r="F246" s="310">
        <v>760367955.53999996</v>
      </c>
      <c r="G246" s="310"/>
    </row>
    <row r="247" spans="1:7">
      <c r="A247" s="181"/>
      <c r="B247" s="181"/>
      <c r="C247" s="181"/>
      <c r="D247" s="181"/>
      <c r="E247" s="309" t="s">
        <v>186</v>
      </c>
      <c r="F247" s="310">
        <v>100000</v>
      </c>
      <c r="G247" s="310"/>
    </row>
    <row r="248" spans="1:7">
      <c r="A248" s="181"/>
      <c r="B248" s="181"/>
      <c r="C248" s="181"/>
      <c r="D248" s="181"/>
      <c r="E248" s="309" t="s">
        <v>187</v>
      </c>
      <c r="F248" s="310">
        <v>33983510.950000003</v>
      </c>
      <c r="G248" s="310"/>
    </row>
    <row r="249" spans="1:7">
      <c r="A249" s="181"/>
      <c r="B249" s="181"/>
      <c r="C249" s="181"/>
      <c r="D249" s="181"/>
      <c r="E249" s="309" t="s">
        <v>188</v>
      </c>
      <c r="F249" s="310">
        <v>300000</v>
      </c>
      <c r="G249" s="310"/>
    </row>
    <row r="250" spans="1:7">
      <c r="A250" s="181"/>
      <c r="B250" s="181"/>
      <c r="C250" s="181"/>
      <c r="D250" s="181"/>
      <c r="E250" s="309" t="s">
        <v>189</v>
      </c>
      <c r="F250" s="310">
        <v>3006792.05</v>
      </c>
      <c r="G250" s="310"/>
    </row>
    <row r="251" spans="1:7">
      <c r="A251" s="181"/>
      <c r="B251" s="181"/>
      <c r="C251" s="181"/>
      <c r="D251" s="181"/>
      <c r="E251" s="309" t="s">
        <v>190</v>
      </c>
      <c r="F251" s="310">
        <v>100000</v>
      </c>
      <c r="G251" s="310"/>
    </row>
    <row r="252" spans="1:7">
      <c r="A252" s="181"/>
      <c r="B252" s="181"/>
      <c r="C252" s="181"/>
      <c r="D252" s="181"/>
      <c r="E252" s="309" t="s">
        <v>191</v>
      </c>
      <c r="F252" s="310">
        <v>100000</v>
      </c>
      <c r="G252" s="310"/>
    </row>
    <row r="253" spans="1:7">
      <c r="A253" s="181"/>
      <c r="B253" s="181"/>
      <c r="C253" s="181"/>
      <c r="D253" s="181"/>
      <c r="E253" s="309" t="s">
        <v>192</v>
      </c>
      <c r="F253" s="310">
        <v>280000</v>
      </c>
      <c r="G253" s="310"/>
    </row>
    <row r="254" spans="1:7">
      <c r="A254" s="181"/>
      <c r="B254" s="181"/>
      <c r="C254" s="181"/>
      <c r="D254" s="181"/>
      <c r="E254" s="309" t="s">
        <v>193</v>
      </c>
      <c r="F254" s="310">
        <v>44992999.530000001</v>
      </c>
      <c r="G254" s="310"/>
    </row>
    <row r="255" spans="1:7">
      <c r="A255" s="181"/>
      <c r="B255" s="181"/>
      <c r="C255" s="181"/>
      <c r="D255" s="181"/>
      <c r="E255" s="309" t="s">
        <v>194</v>
      </c>
      <c r="F255" s="310">
        <v>200000</v>
      </c>
      <c r="G255" s="310"/>
    </row>
    <row r="256" spans="1:7">
      <c r="A256" s="181"/>
      <c r="B256" s="181"/>
      <c r="C256" s="181"/>
      <c r="D256" s="181"/>
      <c r="E256" s="309" t="s">
        <v>195</v>
      </c>
      <c r="F256" s="310">
        <v>1733164.91</v>
      </c>
      <c r="G256" s="310"/>
    </row>
    <row r="257" spans="1:7">
      <c r="A257" s="181"/>
      <c r="B257" s="181"/>
      <c r="C257" s="181"/>
      <c r="D257" s="181"/>
      <c r="E257" s="309" t="s">
        <v>196</v>
      </c>
      <c r="F257" s="310">
        <v>80000</v>
      </c>
      <c r="G257" s="310"/>
    </row>
    <row r="258" spans="1:7">
      <c r="A258" s="181"/>
      <c r="B258" s="181"/>
      <c r="C258" s="181"/>
      <c r="D258" s="181"/>
      <c r="E258" s="309" t="s">
        <v>397</v>
      </c>
      <c r="F258" s="310">
        <v>100000</v>
      </c>
      <c r="G258" s="310"/>
    </row>
    <row r="259" spans="1:7">
      <c r="A259" s="181"/>
      <c r="B259" s="181"/>
      <c r="C259" s="181"/>
      <c r="D259" s="181"/>
      <c r="E259" s="309" t="s">
        <v>198</v>
      </c>
      <c r="F259" s="310">
        <v>150000</v>
      </c>
      <c r="G259" s="310"/>
    </row>
    <row r="260" spans="1:7">
      <c r="A260" s="181"/>
      <c r="B260" s="181"/>
      <c r="C260" s="181"/>
      <c r="D260" s="181"/>
      <c r="E260" s="309" t="s">
        <v>398</v>
      </c>
      <c r="F260" s="310">
        <v>150000</v>
      </c>
      <c r="G260" s="310"/>
    </row>
    <row r="261" spans="1:7">
      <c r="A261" s="181"/>
      <c r="B261" s="181"/>
      <c r="C261" s="181"/>
      <c r="D261" s="181"/>
      <c r="E261" s="309" t="s">
        <v>200</v>
      </c>
      <c r="F261" s="310">
        <v>50000</v>
      </c>
      <c r="G261" s="310"/>
    </row>
    <row r="262" spans="1:7">
      <c r="A262" s="181"/>
      <c r="B262" s="181"/>
      <c r="C262" s="181"/>
      <c r="D262" s="181"/>
      <c r="E262" s="309" t="s">
        <v>201</v>
      </c>
      <c r="F262" s="310">
        <v>233340</v>
      </c>
      <c r="G262" s="310"/>
    </row>
    <row r="263" spans="1:7">
      <c r="A263" s="181"/>
      <c r="B263" s="181"/>
      <c r="C263" s="181"/>
      <c r="D263" s="181"/>
      <c r="E263" s="309" t="s">
        <v>202</v>
      </c>
      <c r="F263" s="310">
        <v>1100000</v>
      </c>
      <c r="G263" s="310"/>
    </row>
    <row r="264" spans="1:7">
      <c r="A264" s="181"/>
      <c r="B264" s="181"/>
      <c r="C264" s="181"/>
      <c r="D264" s="181"/>
      <c r="E264" s="309" t="s">
        <v>203</v>
      </c>
      <c r="F264" s="310">
        <v>4000000</v>
      </c>
      <c r="G264" s="310"/>
    </row>
    <row r="265" spans="1:7">
      <c r="A265" s="181"/>
      <c r="B265" s="181"/>
      <c r="D265" s="181"/>
      <c r="E265" s="309" t="s">
        <v>384</v>
      </c>
      <c r="F265" s="310">
        <v>93555413.060000002</v>
      </c>
      <c r="G265" s="310"/>
    </row>
    <row r="266" spans="1:7">
      <c r="A266" s="181"/>
      <c r="B266" s="181"/>
      <c r="C266" s="181"/>
      <c r="D266" s="181"/>
      <c r="E266" s="309" t="s">
        <v>827</v>
      </c>
      <c r="F266" s="310">
        <v>2575200</v>
      </c>
      <c r="G266" s="310"/>
    </row>
    <row r="267" spans="1:7">
      <c r="A267" s="181"/>
      <c r="B267" s="181"/>
      <c r="C267" s="181"/>
      <c r="D267" s="181"/>
      <c r="E267" s="309" t="s">
        <v>813</v>
      </c>
      <c r="F267" s="310">
        <v>6599525.4699999997</v>
      </c>
      <c r="G267" s="310"/>
    </row>
    <row r="268" spans="1:7">
      <c r="A268" s="181"/>
      <c r="B268" s="181"/>
      <c r="C268" s="181"/>
      <c r="D268" s="181"/>
      <c r="E268" s="309" t="s">
        <v>1042</v>
      </c>
      <c r="F268" s="310">
        <v>500000</v>
      </c>
      <c r="G268" s="310"/>
    </row>
    <row r="269" spans="1:7">
      <c r="A269" s="89"/>
      <c r="B269" s="89"/>
      <c r="C269" s="89"/>
      <c r="D269" s="89"/>
      <c r="E269" s="316" t="s">
        <v>1066</v>
      </c>
      <c r="F269" s="310">
        <v>11607000</v>
      </c>
      <c r="G269" s="310"/>
    </row>
    <row r="270" spans="1:7">
      <c r="A270" s="181"/>
      <c r="B270" s="181"/>
      <c r="C270" s="181"/>
      <c r="D270" s="181"/>
      <c r="E270" s="309" t="s">
        <v>232</v>
      </c>
      <c r="F270" s="310">
        <v>51333536.710000001</v>
      </c>
      <c r="G270" s="310"/>
    </row>
    <row r="271" spans="1:7">
      <c r="A271" s="181"/>
      <c r="B271" s="181"/>
      <c r="C271" s="181"/>
      <c r="D271" s="181"/>
      <c r="E271" s="309" t="s">
        <v>233</v>
      </c>
      <c r="F271" s="310">
        <v>13316731.76</v>
      </c>
      <c r="G271" s="310"/>
    </row>
    <row r="272" spans="1:7">
      <c r="A272" s="181"/>
      <c r="B272" s="181"/>
      <c r="C272" s="181"/>
      <c r="D272" s="181"/>
      <c r="E272" s="309" t="s">
        <v>234</v>
      </c>
      <c r="F272" s="310">
        <v>841194.02</v>
      </c>
      <c r="G272" s="310"/>
    </row>
    <row r="273" spans="1:7">
      <c r="A273" s="181"/>
      <c r="B273" s="181"/>
      <c r="C273" s="181"/>
      <c r="D273" s="181"/>
      <c r="E273" s="309" t="s">
        <v>235</v>
      </c>
      <c r="F273" s="310">
        <v>13948170.77</v>
      </c>
      <c r="G273" s="310"/>
    </row>
    <row r="274" spans="1:7">
      <c r="A274" s="181"/>
      <c r="B274" s="181"/>
      <c r="C274" s="181"/>
      <c r="D274" s="181"/>
      <c r="E274" s="309" t="s">
        <v>236</v>
      </c>
      <c r="F274" s="310">
        <v>5023777.49</v>
      </c>
      <c r="G274" s="310"/>
    </row>
    <row r="275" spans="1:7">
      <c r="A275" s="181"/>
      <c r="B275" s="181"/>
      <c r="C275" s="181"/>
      <c r="D275" s="181"/>
      <c r="E275" s="309" t="s">
        <v>237</v>
      </c>
      <c r="F275" s="310">
        <v>1465259.93</v>
      </c>
      <c r="G275" s="310"/>
    </row>
    <row r="276" spans="1:7">
      <c r="A276" s="181"/>
      <c r="B276" s="181"/>
      <c r="C276" s="181"/>
      <c r="D276" s="181"/>
      <c r="E276" s="309" t="s">
        <v>238</v>
      </c>
      <c r="F276" s="310">
        <v>650250</v>
      </c>
      <c r="G276" s="310"/>
    </row>
    <row r="277" spans="1:7">
      <c r="A277" s="181"/>
      <c r="B277" s="181"/>
      <c r="C277" s="181"/>
      <c r="D277" s="181"/>
      <c r="E277" s="309" t="s">
        <v>239</v>
      </c>
      <c r="F277" s="310">
        <v>2860079.58</v>
      </c>
      <c r="G277" s="310"/>
    </row>
    <row r="278" spans="1:7">
      <c r="A278" s="181"/>
      <c r="B278" s="181"/>
      <c r="C278" s="181"/>
      <c r="D278" s="181"/>
      <c r="E278" s="309" t="s">
        <v>1053</v>
      </c>
      <c r="F278" s="310">
        <v>831750</v>
      </c>
      <c r="G278" s="310"/>
    </row>
    <row r="279" spans="1:7">
      <c r="A279" s="181"/>
      <c r="B279" s="181"/>
      <c r="C279" s="181"/>
      <c r="D279" s="181"/>
      <c r="E279" s="309" t="s">
        <v>240</v>
      </c>
      <c r="F279" s="310">
        <v>47414068.729999997</v>
      </c>
      <c r="G279" s="310"/>
    </row>
    <row r="280" spans="1:7">
      <c r="A280" s="181"/>
      <c r="B280" s="181"/>
      <c r="C280" s="181"/>
      <c r="D280" s="181"/>
      <c r="E280" s="309" t="s">
        <v>241</v>
      </c>
      <c r="F280" s="310">
        <v>843.41</v>
      </c>
      <c r="G280" s="310"/>
    </row>
    <row r="281" spans="1:7">
      <c r="A281" s="181"/>
      <c r="B281" s="181"/>
      <c r="C281" s="181"/>
      <c r="D281" s="181"/>
      <c r="E281" s="309" t="s">
        <v>242</v>
      </c>
      <c r="F281" s="310">
        <v>2570762.0099999998</v>
      </c>
      <c r="G281" s="310"/>
    </row>
    <row r="282" spans="1:7">
      <c r="A282" s="181"/>
      <c r="B282" s="181"/>
      <c r="C282" s="181"/>
      <c r="D282" s="181"/>
      <c r="E282" s="309" t="s">
        <v>1077</v>
      </c>
      <c r="F282" s="310">
        <v>6750</v>
      </c>
      <c r="G282" s="310"/>
    </row>
    <row r="283" spans="1:7">
      <c r="A283" s="181"/>
      <c r="B283" s="181"/>
      <c r="C283" s="181"/>
      <c r="D283" s="181"/>
      <c r="E283" s="309" t="s">
        <v>243</v>
      </c>
      <c r="F283" s="310">
        <v>3578739.17</v>
      </c>
      <c r="G283" s="310"/>
    </row>
    <row r="284" spans="1:7">
      <c r="A284" s="181"/>
      <c r="B284" s="181"/>
      <c r="C284" s="181"/>
      <c r="D284" s="181"/>
      <c r="E284" s="309" t="s">
        <v>244</v>
      </c>
      <c r="F284" s="310">
        <v>5474294.5800000001</v>
      </c>
      <c r="G284" s="310"/>
    </row>
    <row r="285" spans="1:7">
      <c r="A285" s="181"/>
      <c r="B285" s="181"/>
      <c r="C285" s="181"/>
      <c r="D285" s="181"/>
      <c r="E285" s="309" t="s">
        <v>245</v>
      </c>
      <c r="F285" s="310">
        <v>8013739.0700000003</v>
      </c>
      <c r="G285" s="310"/>
    </row>
    <row r="286" spans="1:7">
      <c r="A286" s="181"/>
      <c r="B286" s="181"/>
      <c r="C286" s="181"/>
      <c r="D286" s="181"/>
      <c r="E286" s="309" t="s">
        <v>246</v>
      </c>
      <c r="F286" s="310">
        <v>543153.77</v>
      </c>
      <c r="G286" s="310"/>
    </row>
    <row r="287" spans="1:7">
      <c r="A287" s="181"/>
      <c r="B287" s="181"/>
      <c r="C287" s="181"/>
      <c r="D287" s="181"/>
      <c r="E287" s="309" t="s">
        <v>247</v>
      </c>
      <c r="F287" s="310">
        <v>1561744.22</v>
      </c>
      <c r="G287" s="310"/>
    </row>
    <row r="288" spans="1:7">
      <c r="A288" s="181"/>
      <c r="B288" s="181"/>
      <c r="C288" s="181"/>
      <c r="D288" s="181"/>
      <c r="E288" s="309" t="s">
        <v>248</v>
      </c>
      <c r="F288" s="310">
        <v>13735706</v>
      </c>
      <c r="G288" s="310"/>
    </row>
    <row r="289" spans="1:7">
      <c r="A289" s="181"/>
      <c r="B289" s="181"/>
      <c r="C289" s="181"/>
      <c r="D289" s="181"/>
      <c r="E289" s="309" t="s">
        <v>249</v>
      </c>
      <c r="F289" s="310">
        <v>906467.03</v>
      </c>
      <c r="G289" s="310"/>
    </row>
    <row r="290" spans="1:7">
      <c r="A290" s="181"/>
      <c r="B290" s="181"/>
      <c r="C290" s="181"/>
      <c r="D290" s="181"/>
      <c r="E290" s="309" t="s">
        <v>250</v>
      </c>
      <c r="F290" s="310">
        <v>369.17</v>
      </c>
      <c r="G290" s="310"/>
    </row>
    <row r="291" spans="1:7">
      <c r="A291" s="181"/>
      <c r="B291" s="181"/>
      <c r="C291" s="181"/>
      <c r="D291" s="181"/>
      <c r="E291" s="309" t="s">
        <v>1078</v>
      </c>
      <c r="F291" s="310">
        <v>9038920.3499999996</v>
      </c>
      <c r="G291" s="310"/>
    </row>
    <row r="292" spans="1:7">
      <c r="A292" s="181"/>
      <c r="B292" s="181"/>
      <c r="C292" s="181"/>
      <c r="D292" s="181"/>
      <c r="E292" s="309" t="s">
        <v>251</v>
      </c>
      <c r="F292" s="310">
        <v>2912145.74</v>
      </c>
      <c r="G292" s="310"/>
    </row>
    <row r="293" spans="1:7">
      <c r="A293" s="181"/>
      <c r="B293" s="181"/>
      <c r="C293" s="181"/>
      <c r="D293" s="181"/>
      <c r="E293" s="309" t="s">
        <v>252</v>
      </c>
      <c r="F293" s="310">
        <v>14291665.5</v>
      </c>
      <c r="G293" s="310"/>
    </row>
    <row r="294" spans="1:7">
      <c r="A294" s="181"/>
      <c r="B294" s="181"/>
      <c r="C294" s="181"/>
      <c r="D294" s="181"/>
      <c r="E294" s="309" t="s">
        <v>253</v>
      </c>
      <c r="F294" s="310">
        <v>19693808.469999999</v>
      </c>
      <c r="G294" s="310"/>
    </row>
    <row r="295" spans="1:7">
      <c r="A295" s="181"/>
      <c r="B295" s="181"/>
      <c r="C295" s="181"/>
      <c r="D295" s="181"/>
      <c r="E295" s="309" t="s">
        <v>254</v>
      </c>
      <c r="F295" s="310">
        <v>12311800</v>
      </c>
      <c r="G295" s="310"/>
    </row>
    <row r="296" spans="1:7">
      <c r="A296" s="181"/>
      <c r="B296" s="181"/>
      <c r="C296" s="181"/>
      <c r="D296" s="181"/>
      <c r="E296" s="317" t="s">
        <v>256</v>
      </c>
      <c r="F296" s="310">
        <v>318796.26</v>
      </c>
      <c r="G296" s="310"/>
    </row>
    <row r="297" spans="1:7">
      <c r="A297" s="181"/>
      <c r="B297" s="181"/>
      <c r="C297" s="181"/>
      <c r="D297" s="181"/>
      <c r="E297" s="309" t="s">
        <v>255</v>
      </c>
      <c r="F297" s="310">
        <v>4954742.96</v>
      </c>
      <c r="G297" s="310"/>
    </row>
    <row r="298" spans="1:7">
      <c r="A298" s="181"/>
      <c r="B298" s="181"/>
      <c r="C298" s="181"/>
      <c r="D298" s="181"/>
      <c r="E298" s="309" t="s">
        <v>255</v>
      </c>
      <c r="F298" s="310">
        <v>55440</v>
      </c>
      <c r="G298" s="310"/>
    </row>
    <row r="299" spans="1:7">
      <c r="A299" s="181"/>
      <c r="B299" s="181"/>
      <c r="C299" s="181"/>
      <c r="D299" s="181"/>
      <c r="E299" s="309" t="s">
        <v>1068</v>
      </c>
      <c r="F299" s="310">
        <v>4961411.3499999996</v>
      </c>
      <c r="G299" s="310"/>
    </row>
    <row r="300" spans="1:7">
      <c r="A300" s="181"/>
      <c r="B300" s="181"/>
      <c r="C300" s="181"/>
      <c r="D300" s="181"/>
      <c r="E300" s="309" t="s">
        <v>257</v>
      </c>
      <c r="F300" s="310">
        <v>1674837</v>
      </c>
      <c r="G300" s="310"/>
    </row>
    <row r="301" spans="1:7">
      <c r="A301" s="181"/>
      <c r="B301" s="181"/>
      <c r="C301" s="181"/>
      <c r="D301" s="181"/>
      <c r="E301" s="309" t="s">
        <v>385</v>
      </c>
      <c r="F301" s="310">
        <v>30090544.129999999</v>
      </c>
      <c r="G301" s="310"/>
    </row>
    <row r="302" spans="1:7">
      <c r="A302" s="181"/>
      <c r="B302" s="181"/>
      <c r="C302" s="181"/>
      <c r="D302" s="181"/>
      <c r="E302" s="309" t="s">
        <v>258</v>
      </c>
      <c r="F302" s="310">
        <v>5491469.4100000001</v>
      </c>
      <c r="G302" s="310"/>
    </row>
    <row r="303" spans="1:7">
      <c r="A303" s="181"/>
      <c r="B303" s="181"/>
      <c r="C303" s="181"/>
      <c r="D303" s="181"/>
      <c r="E303" s="309" t="s">
        <v>1125</v>
      </c>
      <c r="F303" s="310">
        <v>375604</v>
      </c>
      <c r="G303" s="310"/>
    </row>
    <row r="304" spans="1:7">
      <c r="A304" s="181"/>
      <c r="B304" s="181"/>
      <c r="C304" s="181"/>
      <c r="D304" s="181"/>
      <c r="E304" s="309" t="s">
        <v>814</v>
      </c>
      <c r="F304" s="310">
        <v>1050000</v>
      </c>
      <c r="G304" s="310"/>
    </row>
    <row r="305" spans="1:7">
      <c r="A305" s="181"/>
      <c r="B305" s="181"/>
      <c r="C305" s="181"/>
      <c r="D305" s="181"/>
      <c r="E305" s="309" t="s">
        <v>263</v>
      </c>
      <c r="F305" s="310">
        <v>750</v>
      </c>
      <c r="G305" s="310"/>
    </row>
    <row r="306" spans="1:7">
      <c r="A306" s="181"/>
      <c r="B306" s="181"/>
      <c r="C306" s="181"/>
      <c r="D306" s="181"/>
      <c r="E306" s="309" t="s">
        <v>264</v>
      </c>
      <c r="F306" s="310">
        <v>9340</v>
      </c>
      <c r="G306" s="310"/>
    </row>
    <row r="307" spans="1:7">
      <c r="A307" s="181"/>
      <c r="B307" s="181"/>
      <c r="C307" s="181"/>
      <c r="D307" s="181"/>
      <c r="E307" s="309" t="s">
        <v>262</v>
      </c>
      <c r="F307" s="310">
        <v>905021.54</v>
      </c>
      <c r="G307" s="310"/>
    </row>
    <row r="308" spans="1:7">
      <c r="A308" s="181"/>
      <c r="B308" s="181"/>
      <c r="C308" s="181"/>
      <c r="D308" s="181"/>
      <c r="E308" s="309" t="s">
        <v>265</v>
      </c>
      <c r="F308" s="310">
        <v>431745.79</v>
      </c>
      <c r="G308" s="310"/>
    </row>
    <row r="309" spans="1:7">
      <c r="A309" s="181"/>
      <c r="B309" s="181"/>
      <c r="C309" s="181"/>
      <c r="D309" s="181"/>
      <c r="E309" s="309" t="s">
        <v>265</v>
      </c>
      <c r="F309" s="310">
        <v>1631901.4</v>
      </c>
      <c r="G309" s="310"/>
    </row>
    <row r="310" spans="1:7">
      <c r="A310" s="181"/>
      <c r="B310" s="181"/>
      <c r="C310" s="181"/>
      <c r="D310" s="181"/>
      <c r="E310" s="309" t="s">
        <v>266</v>
      </c>
      <c r="F310" s="310">
        <v>6273683.5099999998</v>
      </c>
      <c r="G310" s="310"/>
    </row>
    <row r="311" spans="1:7">
      <c r="A311" s="181"/>
      <c r="B311" s="181"/>
      <c r="C311" s="181"/>
      <c r="D311" s="181"/>
      <c r="E311" s="309" t="s">
        <v>267</v>
      </c>
      <c r="F311" s="310">
        <v>510372.1</v>
      </c>
      <c r="G311" s="310"/>
    </row>
    <row r="312" spans="1:7">
      <c r="A312" s="100"/>
      <c r="B312" s="100"/>
      <c r="C312" s="100"/>
      <c r="D312" s="100"/>
      <c r="E312" s="309" t="s">
        <v>1126</v>
      </c>
      <c r="F312" s="310">
        <v>2773041.4</v>
      </c>
      <c r="G312" s="310"/>
    </row>
    <row r="313" spans="1:7">
      <c r="A313" s="181"/>
      <c r="B313" s="181"/>
      <c r="C313" s="181"/>
      <c r="D313" s="181"/>
      <c r="E313" s="309" t="s">
        <v>267</v>
      </c>
      <c r="F313" s="310">
        <v>100</v>
      </c>
      <c r="G313" s="310"/>
    </row>
    <row r="314" spans="1:7">
      <c r="A314" s="181"/>
      <c r="B314" s="181"/>
      <c r="C314" s="181"/>
      <c r="D314" s="181"/>
      <c r="E314" s="309" t="s">
        <v>268</v>
      </c>
      <c r="F314" s="310">
        <v>1159711.67</v>
      </c>
      <c r="G314" s="310"/>
    </row>
    <row r="315" spans="1:7">
      <c r="A315" s="181"/>
      <c r="B315" s="181"/>
      <c r="C315" s="181"/>
      <c r="D315" s="181"/>
      <c r="E315" s="309" t="s">
        <v>269</v>
      </c>
      <c r="F315" s="310">
        <v>323246.28999999998</v>
      </c>
      <c r="G315" s="310"/>
    </row>
    <row r="316" spans="1:7">
      <c r="A316" s="181"/>
      <c r="B316" s="181"/>
      <c r="C316" s="181"/>
      <c r="D316" s="181"/>
      <c r="E316" s="309" t="s">
        <v>270</v>
      </c>
      <c r="F316" s="310">
        <v>74391.61</v>
      </c>
      <c r="G316" s="310"/>
    </row>
    <row r="317" spans="1:7">
      <c r="A317" s="181"/>
      <c r="B317" s="181"/>
      <c r="C317" s="181"/>
      <c r="D317" s="181"/>
      <c r="E317" s="309" t="s">
        <v>271</v>
      </c>
      <c r="F317" s="310">
        <v>262150</v>
      </c>
      <c r="G317" s="310"/>
    </row>
    <row r="318" spans="1:7">
      <c r="A318" s="181"/>
      <c r="B318" s="181"/>
      <c r="C318" s="181"/>
      <c r="D318" s="181"/>
      <c r="E318" s="309" t="s">
        <v>815</v>
      </c>
      <c r="F318" s="310">
        <v>1040800</v>
      </c>
      <c r="G318" s="310"/>
    </row>
    <row r="319" spans="1:7">
      <c r="A319" s="181"/>
      <c r="B319" s="181"/>
      <c r="C319" s="181"/>
      <c r="D319" s="181"/>
      <c r="E319" s="309" t="s">
        <v>276</v>
      </c>
      <c r="F319" s="310">
        <v>235600</v>
      </c>
      <c r="G319" s="310"/>
    </row>
    <row r="320" spans="1:7">
      <c r="A320" s="181"/>
      <c r="B320" s="181"/>
      <c r="C320" s="181"/>
      <c r="D320" s="181"/>
      <c r="E320" s="309" t="s">
        <v>816</v>
      </c>
      <c r="F320" s="310">
        <v>17800</v>
      </c>
      <c r="G320" s="310"/>
    </row>
    <row r="321" spans="1:7">
      <c r="A321" s="181"/>
      <c r="B321" s="181"/>
      <c r="C321" s="181"/>
      <c r="D321" s="181"/>
      <c r="E321" s="309" t="s">
        <v>278</v>
      </c>
      <c r="F321" s="310">
        <v>159943919.27000001</v>
      </c>
      <c r="G321" s="310"/>
    </row>
    <row r="322" spans="1:7">
      <c r="A322" s="181"/>
      <c r="B322" s="181"/>
      <c r="C322" s="181"/>
      <c r="D322" s="181"/>
      <c r="E322" s="309" t="s">
        <v>278</v>
      </c>
      <c r="F322" s="310">
        <v>290240.82</v>
      </c>
      <c r="G322" s="310"/>
    </row>
    <row r="323" spans="1:7">
      <c r="A323" s="181"/>
      <c r="B323" s="181"/>
      <c r="C323" s="181"/>
      <c r="D323" s="181"/>
      <c r="E323" s="309" t="s">
        <v>278</v>
      </c>
      <c r="F323" s="310">
        <v>46724008.590000004</v>
      </c>
      <c r="G323" s="310"/>
    </row>
    <row r="324" spans="1:7">
      <c r="A324" s="181"/>
      <c r="B324" s="181"/>
      <c r="C324" s="181"/>
      <c r="D324" s="181"/>
      <c r="E324" s="309" t="s">
        <v>279</v>
      </c>
      <c r="F324" s="310">
        <v>1128722.97</v>
      </c>
      <c r="G324" s="310"/>
    </row>
    <row r="325" spans="1:7">
      <c r="A325" s="181"/>
      <c r="B325" s="181"/>
      <c r="C325" s="181"/>
      <c r="D325" s="181"/>
      <c r="E325" s="309" t="s">
        <v>280</v>
      </c>
      <c r="F325" s="310">
        <v>16905</v>
      </c>
      <c r="G325" s="310"/>
    </row>
    <row r="326" spans="1:7">
      <c r="A326" s="181"/>
      <c r="B326" s="181"/>
      <c r="C326" s="181"/>
      <c r="D326" s="181"/>
      <c r="E326" s="309" t="s">
        <v>369</v>
      </c>
      <c r="F326" s="310">
        <v>9530</v>
      </c>
      <c r="G326" s="310"/>
    </row>
    <row r="327" spans="1:7">
      <c r="A327" s="181"/>
      <c r="B327" s="181"/>
      <c r="C327" s="181"/>
      <c r="D327" s="181"/>
      <c r="E327" s="309" t="s">
        <v>281</v>
      </c>
      <c r="F327" s="310">
        <v>1135062</v>
      </c>
      <c r="G327" s="310"/>
    </row>
    <row r="328" spans="1:7">
      <c r="A328" s="181"/>
      <c r="B328" s="181"/>
      <c r="C328" s="181"/>
      <c r="D328" s="181"/>
      <c r="E328" s="309" t="s">
        <v>283</v>
      </c>
      <c r="F328" s="310">
        <v>116044954.19</v>
      </c>
      <c r="G328" s="310"/>
    </row>
    <row r="329" spans="1:7">
      <c r="A329" s="181"/>
      <c r="B329" s="181"/>
      <c r="C329" s="181"/>
      <c r="D329" s="181"/>
      <c r="E329" s="309" t="s">
        <v>284</v>
      </c>
      <c r="F329" s="310">
        <v>4184905.79</v>
      </c>
      <c r="G329" s="310"/>
    </row>
    <row r="330" spans="1:7">
      <c r="A330" s="181"/>
      <c r="B330" s="181"/>
      <c r="C330" s="181"/>
      <c r="D330" s="181"/>
      <c r="E330" s="309" t="s">
        <v>285</v>
      </c>
      <c r="F330" s="310">
        <v>5717212.1299999999</v>
      </c>
      <c r="G330" s="310"/>
    </row>
    <row r="331" spans="1:7">
      <c r="A331" s="181"/>
      <c r="B331" s="181"/>
      <c r="C331" s="181"/>
      <c r="D331" s="181"/>
      <c r="E331" s="309" t="s">
        <v>287</v>
      </c>
      <c r="F331" s="310">
        <v>-11313</v>
      </c>
      <c r="G331" s="310"/>
    </row>
    <row r="332" spans="1:7">
      <c r="A332" s="181"/>
      <c r="B332" s="181"/>
      <c r="C332" s="181"/>
      <c r="D332" s="181"/>
      <c r="E332" s="309" t="s">
        <v>288</v>
      </c>
      <c r="F332" s="310">
        <v>3860694</v>
      </c>
      <c r="G332" s="310"/>
    </row>
    <row r="333" spans="1:7">
      <c r="A333" s="181"/>
      <c r="B333" s="181"/>
      <c r="C333" s="181"/>
      <c r="D333" s="181"/>
      <c r="E333" s="309" t="s">
        <v>290</v>
      </c>
      <c r="F333" s="310">
        <v>18363.61</v>
      </c>
      <c r="G333" s="310"/>
    </row>
    <row r="334" spans="1:7">
      <c r="A334" s="181"/>
      <c r="B334" s="181"/>
      <c r="C334" s="181"/>
      <c r="D334" s="181"/>
      <c r="E334" s="309" t="s">
        <v>372</v>
      </c>
      <c r="F334" s="310">
        <v>2159098</v>
      </c>
      <c r="G334" s="310"/>
    </row>
    <row r="335" spans="1:7">
      <c r="A335" s="181"/>
      <c r="B335" s="181"/>
      <c r="C335" s="181"/>
      <c r="D335" s="181"/>
      <c r="E335" s="309" t="s">
        <v>373</v>
      </c>
      <c r="F335" s="310">
        <v>61577.08</v>
      </c>
      <c r="G335" s="310"/>
    </row>
    <row r="336" spans="1:7">
      <c r="A336" s="181"/>
      <c r="B336" s="181"/>
      <c r="C336" s="181"/>
      <c r="D336" s="181"/>
      <c r="E336" s="309" t="s">
        <v>374</v>
      </c>
      <c r="F336" s="310">
        <v>2003206.16</v>
      </c>
      <c r="G336" s="310"/>
    </row>
    <row r="337" spans="1:7">
      <c r="A337" s="181"/>
      <c r="B337" s="181"/>
      <c r="C337" s="181"/>
      <c r="D337" s="181"/>
      <c r="E337" s="309" t="s">
        <v>400</v>
      </c>
      <c r="F337" s="310">
        <v>23405</v>
      </c>
      <c r="G337" s="310"/>
    </row>
    <row r="338" spans="1:7" hidden="1">
      <c r="A338" s="181"/>
      <c r="B338" s="181"/>
      <c r="C338" s="181"/>
      <c r="D338" s="181"/>
      <c r="E338" s="309" t="s">
        <v>292</v>
      </c>
      <c r="F338" s="310">
        <v>-3432860240.1700001</v>
      </c>
      <c r="G338" s="310"/>
    </row>
    <row r="339" spans="1:7" hidden="1">
      <c r="A339" s="181"/>
      <c r="B339" s="181"/>
      <c r="C339" s="181"/>
      <c r="D339" s="181"/>
      <c r="E339" s="309" t="s">
        <v>291</v>
      </c>
      <c r="F339" s="310">
        <v>34536714.329999998</v>
      </c>
      <c r="G339" s="310"/>
    </row>
    <row r="340" spans="1:7" hidden="1">
      <c r="A340" s="181"/>
      <c r="B340" s="181"/>
      <c r="C340" s="181"/>
      <c r="D340" s="181"/>
      <c r="E340" s="309" t="s">
        <v>293</v>
      </c>
      <c r="F340" s="310">
        <v>-33410500</v>
      </c>
      <c r="G340" s="310"/>
    </row>
    <row r="341" spans="1:7" hidden="1">
      <c r="A341" s="181"/>
      <c r="B341" s="181"/>
      <c r="C341" s="181"/>
      <c r="D341" s="181"/>
      <c r="E341" s="309" t="s">
        <v>294</v>
      </c>
      <c r="F341" s="310">
        <v>52483668.200000003</v>
      </c>
      <c r="G341" s="310"/>
    </row>
    <row r="342" spans="1:7" hidden="1">
      <c r="A342" s="181"/>
      <c r="B342" s="181"/>
      <c r="C342" s="181"/>
      <c r="D342" s="181"/>
      <c r="E342" s="309" t="s">
        <v>295</v>
      </c>
      <c r="F342" s="310">
        <v>4095399334.4499998</v>
      </c>
      <c r="G342" s="310"/>
    </row>
    <row r="343" spans="1:7" hidden="1">
      <c r="A343" s="100"/>
      <c r="B343" s="100"/>
      <c r="C343" s="100"/>
      <c r="D343" s="100"/>
      <c r="E343" s="318" t="s">
        <v>1132</v>
      </c>
      <c r="F343" s="310">
        <v>-332000</v>
      </c>
      <c r="G343" s="319"/>
    </row>
    <row r="344" spans="1:7" hidden="1">
      <c r="A344" s="181"/>
      <c r="B344" s="181"/>
      <c r="C344" s="181"/>
      <c r="D344" s="181"/>
      <c r="E344" s="309" t="s">
        <v>296</v>
      </c>
      <c r="F344" s="310">
        <v>154042.5</v>
      </c>
      <c r="G344" s="310"/>
    </row>
    <row r="345" spans="1:7" hidden="1">
      <c r="A345" s="181"/>
      <c r="B345" s="181"/>
      <c r="C345" s="181"/>
      <c r="D345" s="181"/>
      <c r="E345" s="309" t="s">
        <v>295</v>
      </c>
      <c r="F345" s="310">
        <v>-715816976.80999994</v>
      </c>
      <c r="G345" s="310"/>
    </row>
    <row r="346" spans="1:7" hidden="1">
      <c r="A346" s="181"/>
      <c r="B346" s="181"/>
      <c r="C346" s="181"/>
      <c r="D346" s="181"/>
      <c r="E346" s="309" t="s">
        <v>297</v>
      </c>
      <c r="F346" s="310">
        <v>-20314278.280000001</v>
      </c>
      <c r="G346" s="310"/>
    </row>
    <row r="347" spans="1:7" hidden="1">
      <c r="A347" s="181"/>
      <c r="B347" s="181"/>
      <c r="C347" s="181"/>
      <c r="D347" s="181"/>
      <c r="E347" s="309" t="s">
        <v>298</v>
      </c>
      <c r="F347" s="310">
        <v>228552849.13</v>
      </c>
      <c r="G347" s="310"/>
    </row>
    <row r="348" spans="1:7" hidden="1">
      <c r="A348" s="181"/>
      <c r="B348" s="181"/>
      <c r="C348" s="181"/>
      <c r="D348" s="181"/>
      <c r="E348" s="309" t="s">
        <v>297</v>
      </c>
      <c r="F348" s="310">
        <v>20314278.280000001</v>
      </c>
      <c r="G348" s="310"/>
    </row>
    <row r="349" spans="1:7" hidden="1">
      <c r="A349" s="181"/>
      <c r="B349" s="181"/>
      <c r="C349" s="181"/>
      <c r="D349" s="181"/>
      <c r="E349" s="309" t="s">
        <v>299</v>
      </c>
      <c r="F349" s="310">
        <v>3329288.29</v>
      </c>
      <c r="G349" s="310"/>
    </row>
    <row r="350" spans="1:7" hidden="1">
      <c r="A350" s="181"/>
      <c r="B350" s="181"/>
      <c r="C350" s="181"/>
      <c r="D350" s="181"/>
      <c r="E350" s="309" t="s">
        <v>299</v>
      </c>
      <c r="F350" s="310">
        <v>-3329288.29</v>
      </c>
      <c r="G350" s="310"/>
    </row>
    <row r="351" spans="1:7" hidden="1">
      <c r="A351" s="181"/>
      <c r="B351" s="181"/>
      <c r="C351" s="181"/>
      <c r="D351" s="181"/>
      <c r="E351" s="309" t="s">
        <v>300</v>
      </c>
      <c r="F351" s="310">
        <v>-4781759.17</v>
      </c>
      <c r="G351" s="310"/>
    </row>
    <row r="352" spans="1:7" hidden="1">
      <c r="A352" s="181"/>
      <c r="B352" s="181"/>
      <c r="C352" s="181"/>
      <c r="D352" s="181"/>
      <c r="E352" s="309" t="s">
        <v>301</v>
      </c>
      <c r="F352" s="310">
        <v>-228552848.88999999</v>
      </c>
      <c r="G352" s="310"/>
    </row>
    <row r="353" spans="1:7" hidden="1">
      <c r="A353" s="181"/>
      <c r="B353" s="181"/>
      <c r="C353" s="181"/>
      <c r="D353" s="181"/>
      <c r="E353" s="309" t="s">
        <v>302</v>
      </c>
      <c r="F353" s="310">
        <v>-165362408.22</v>
      </c>
      <c r="G353" s="310"/>
    </row>
    <row r="354" spans="1:7" hidden="1">
      <c r="A354" s="181"/>
      <c r="B354" s="181"/>
      <c r="C354" s="181"/>
      <c r="D354" s="181"/>
      <c r="E354" s="309" t="s">
        <v>303</v>
      </c>
      <c r="F354" s="310">
        <v>170144167.38999999</v>
      </c>
      <c r="G354" s="310"/>
    </row>
    <row r="355" spans="1:7" hidden="1">
      <c r="A355" s="100"/>
      <c r="B355" s="100"/>
      <c r="C355" s="100"/>
      <c r="D355" s="100"/>
      <c r="E355" s="318" t="s">
        <v>1079</v>
      </c>
      <c r="F355" s="310">
        <v>-253300</v>
      </c>
      <c r="G355" s="310"/>
    </row>
    <row r="356" spans="1:7" hidden="1">
      <c r="A356" s="181"/>
      <c r="B356" s="181"/>
      <c r="C356" s="181"/>
      <c r="D356" s="181"/>
      <c r="E356" s="309" t="s">
        <v>309</v>
      </c>
      <c r="F356" s="310">
        <v>-154042.5</v>
      </c>
      <c r="G356" s="310"/>
    </row>
    <row r="357" spans="1:7">
      <c r="A357" s="181"/>
      <c r="B357" s="181"/>
      <c r="C357" s="181"/>
      <c r="D357" s="181"/>
      <c r="E357" s="309" t="s">
        <v>375</v>
      </c>
      <c r="F357" s="310">
        <v>-253299.7600004673</v>
      </c>
      <c r="G357" s="310">
        <v>0</v>
      </c>
    </row>
    <row r="358" spans="1:7" hidden="1">
      <c r="A358" s="181"/>
      <c r="B358" s="181"/>
      <c r="C358" s="181"/>
      <c r="D358" s="181"/>
      <c r="E358" s="309" t="s">
        <v>305</v>
      </c>
      <c r="F358" s="310">
        <v>9200.5</v>
      </c>
      <c r="G358" s="310"/>
    </row>
    <row r="359" spans="1:7" hidden="1">
      <c r="A359" s="181"/>
      <c r="B359" s="181"/>
      <c r="C359" s="181"/>
      <c r="D359" s="181"/>
      <c r="E359" s="309" t="s">
        <v>306</v>
      </c>
      <c r="F359" s="310">
        <v>4737</v>
      </c>
      <c r="G359" s="310"/>
    </row>
    <row r="360" spans="1:7" hidden="1">
      <c r="A360" s="181"/>
      <c r="B360" s="181"/>
      <c r="C360" s="181"/>
      <c r="D360" s="181"/>
      <c r="E360" s="309" t="s">
        <v>307</v>
      </c>
      <c r="F360" s="310">
        <v>3511.05</v>
      </c>
      <c r="G360" s="310"/>
    </row>
    <row r="361" spans="1:7" hidden="1">
      <c r="A361" s="181"/>
      <c r="B361" s="181"/>
      <c r="C361" s="181"/>
      <c r="D361" s="181"/>
      <c r="E361" s="309" t="s">
        <v>308</v>
      </c>
      <c r="F361" s="310">
        <v>5000</v>
      </c>
      <c r="G361" s="310"/>
    </row>
    <row r="362" spans="1:7">
      <c r="A362" s="181"/>
      <c r="B362" s="181"/>
      <c r="C362" s="181"/>
      <c r="D362" s="181"/>
      <c r="E362" s="309" t="s">
        <v>796</v>
      </c>
      <c r="F362" s="310">
        <v>22448.55</v>
      </c>
      <c r="G362" s="310">
        <v>0</v>
      </c>
    </row>
    <row r="363" spans="1:7">
      <c r="A363" s="181"/>
      <c r="B363" s="181"/>
      <c r="C363" s="181"/>
      <c r="D363" s="181"/>
      <c r="E363" s="309" t="s">
        <v>375</v>
      </c>
      <c r="F363" s="312"/>
      <c r="G363" s="310">
        <v>3039783.27</v>
      </c>
    </row>
    <row r="364" spans="1:7">
      <c r="A364" s="181"/>
      <c r="B364" s="181"/>
      <c r="C364" s="181"/>
      <c r="D364" s="181"/>
      <c r="E364" s="309" t="s">
        <v>1002</v>
      </c>
      <c r="F364" s="310">
        <v>227495.55</v>
      </c>
      <c r="G364" s="310"/>
    </row>
    <row r="365" spans="1:7">
      <c r="A365" s="181"/>
      <c r="B365" s="181"/>
      <c r="C365" s="181"/>
      <c r="D365" s="181"/>
      <c r="E365" s="309" t="s">
        <v>1003</v>
      </c>
      <c r="F365" s="310">
        <v>665626.51</v>
      </c>
      <c r="G365" s="310"/>
    </row>
    <row r="366" spans="1:7">
      <c r="A366" s="181"/>
      <c r="B366" s="181"/>
      <c r="C366" s="181"/>
      <c r="D366" s="181"/>
      <c r="E366" s="309" t="s">
        <v>1004</v>
      </c>
      <c r="F366" s="310">
        <v>608423.78</v>
      </c>
      <c r="G366" s="310"/>
    </row>
    <row r="367" spans="1:7">
      <c r="A367" s="181"/>
      <c r="B367" s="181"/>
      <c r="C367" s="181"/>
      <c r="D367" s="181"/>
      <c r="E367" s="309" t="s">
        <v>1994</v>
      </c>
      <c r="F367" s="315">
        <v>1128620.3400000001</v>
      </c>
      <c r="G367" s="310"/>
    </row>
    <row r="368" spans="1:7">
      <c r="A368" s="181"/>
      <c r="B368" s="181"/>
      <c r="C368" s="181"/>
      <c r="D368" s="181"/>
      <c r="E368" s="309" t="s">
        <v>376</v>
      </c>
      <c r="F368" s="310"/>
      <c r="G368" s="310">
        <v>1352182286.96</v>
      </c>
    </row>
    <row r="369" spans="1:11">
      <c r="A369" s="181"/>
      <c r="B369" s="181"/>
      <c r="C369" s="181"/>
      <c r="D369" s="181"/>
      <c r="E369" s="309" t="s">
        <v>377</v>
      </c>
      <c r="F369" s="310">
        <v>7492949.5700000003</v>
      </c>
      <c r="G369" s="310"/>
      <c r="I369" s="2">
        <f>+H368-I368</f>
        <v>0</v>
      </c>
      <c r="J369" s="2">
        <v>43663890959.419998</v>
      </c>
      <c r="K369" s="2">
        <f>+I369-J369</f>
        <v>-43663890959.419998</v>
      </c>
    </row>
    <row r="370" spans="1:11">
      <c r="A370" s="181"/>
      <c r="B370" s="181"/>
      <c r="C370" s="181"/>
      <c r="D370" s="181"/>
      <c r="E370" s="309" t="s">
        <v>376</v>
      </c>
      <c r="F370" s="310">
        <v>1676025.88</v>
      </c>
      <c r="G370" s="310"/>
    </row>
    <row r="371" spans="1:11">
      <c r="A371" s="181"/>
      <c r="B371" s="181"/>
      <c r="C371" s="181"/>
      <c r="D371" s="181"/>
      <c r="E371" s="309" t="s">
        <v>378</v>
      </c>
      <c r="F371" s="310">
        <v>6478060.2599999998</v>
      </c>
      <c r="G371" s="310"/>
    </row>
    <row r="372" spans="1:11">
      <c r="A372" s="181"/>
      <c r="B372" s="181"/>
      <c r="C372" s="181"/>
      <c r="D372" s="181"/>
      <c r="E372" s="309" t="s">
        <v>376</v>
      </c>
      <c r="F372" s="310">
        <v>213822619.38999999</v>
      </c>
      <c r="G372" s="310"/>
    </row>
    <row r="373" spans="1:11">
      <c r="A373" s="101"/>
      <c r="B373" s="100"/>
      <c r="C373" s="100"/>
      <c r="D373" s="100"/>
      <c r="E373" s="309" t="s">
        <v>1127</v>
      </c>
      <c r="F373" s="310">
        <v>174752449.97</v>
      </c>
      <c r="G373" s="310"/>
    </row>
    <row r="374" spans="1:11" ht="15.75" thickBot="1">
      <c r="A374" s="8"/>
      <c r="B374" s="8"/>
      <c r="C374" s="8"/>
      <c r="D374" s="8"/>
      <c r="E374" s="180" t="s">
        <v>401</v>
      </c>
      <c r="F374" s="327">
        <v>48509993373.730011</v>
      </c>
      <c r="G374" s="327">
        <v>48509993373.730011</v>
      </c>
    </row>
    <row r="375" spans="1:11" ht="15.75" thickTop="1">
      <c r="A375" s="147"/>
      <c r="B375" s="147"/>
      <c r="C375" s="147"/>
      <c r="D375" s="147"/>
      <c r="E375" s="147"/>
      <c r="F375" s="31"/>
      <c r="G375" s="31"/>
    </row>
    <row r="379" spans="1:11">
      <c r="A379" s="147"/>
      <c r="B379" s="147"/>
      <c r="C379" s="147"/>
      <c r="D379" s="147"/>
      <c r="E379" s="147"/>
      <c r="F379" s="147"/>
      <c r="G379" s="147"/>
    </row>
    <row r="380" spans="1:11">
      <c r="A380" s="147"/>
      <c r="B380" s="147"/>
      <c r="C380" s="147"/>
      <c r="D380" s="147"/>
      <c r="E380" s="147"/>
      <c r="F380" s="147"/>
      <c r="G380" s="147"/>
    </row>
    <row r="381" spans="1:11">
      <c r="A381" s="147"/>
      <c r="B381" s="147"/>
      <c r="C381" s="147"/>
      <c r="D381" s="147"/>
      <c r="E381" s="147"/>
      <c r="F381" s="147"/>
      <c r="G381" s="147"/>
    </row>
    <row r="382" spans="1:11">
      <c r="A382" s="147"/>
      <c r="B382" s="147"/>
      <c r="C382" s="147"/>
      <c r="D382" s="147"/>
      <c r="E382" s="147"/>
      <c r="F382" s="147"/>
      <c r="G382" s="65">
        <f>+F374-G374</f>
        <v>0</v>
      </c>
    </row>
    <row r="383" spans="1:11">
      <c r="A383" s="147"/>
      <c r="B383" s="147"/>
      <c r="C383" s="147"/>
      <c r="D383" s="147"/>
      <c r="E383" s="147"/>
      <c r="F383" s="147"/>
      <c r="G383" s="147"/>
    </row>
    <row r="384" spans="1:11">
      <c r="A384" s="147"/>
      <c r="B384" s="147"/>
      <c r="C384" s="147"/>
      <c r="D384" s="147"/>
      <c r="E384" s="147"/>
      <c r="F384" s="147"/>
      <c r="G384" s="147"/>
    </row>
    <row r="385" spans="1:7">
      <c r="A385" s="147"/>
      <c r="B385" s="147"/>
      <c r="C385" s="147"/>
      <c r="D385" s="147"/>
      <c r="E385" s="147"/>
      <c r="F385" s="147"/>
      <c r="G385" s="147"/>
    </row>
    <row r="386" spans="1:7">
      <c r="A386" s="147"/>
      <c r="B386" s="147"/>
      <c r="C386" s="147"/>
      <c r="D386" s="147"/>
      <c r="E386" s="147"/>
      <c r="F386" s="147"/>
      <c r="G386" s="147"/>
    </row>
    <row r="387" spans="1:7">
      <c r="A387" s="147"/>
      <c r="B387" s="147"/>
      <c r="C387" s="147"/>
      <c r="D387" s="147"/>
      <c r="E387" s="147"/>
      <c r="F387" s="147"/>
      <c r="G387" s="147"/>
    </row>
    <row r="388" spans="1:7">
      <c r="A388" s="147"/>
      <c r="B388" s="147"/>
      <c r="C388" s="147"/>
      <c r="D388" s="147"/>
      <c r="E388" s="147"/>
      <c r="F388" s="147"/>
      <c r="G388" s="147"/>
    </row>
    <row r="389" spans="1:7">
      <c r="A389" s="147"/>
      <c r="B389" s="147"/>
      <c r="C389" s="147"/>
      <c r="D389" s="147"/>
      <c r="E389" s="147"/>
      <c r="F389" s="147"/>
      <c r="G389" s="147"/>
    </row>
    <row r="390" spans="1:7">
      <c r="A390" s="147"/>
      <c r="B390" s="147"/>
      <c r="C390" s="147"/>
      <c r="D390" s="147"/>
      <c r="E390" s="147"/>
      <c r="F390" s="147"/>
      <c r="G390" s="147"/>
    </row>
    <row r="391" spans="1:7">
      <c r="A391" s="147"/>
      <c r="B391" s="147"/>
      <c r="C391" s="147"/>
      <c r="D391" s="147"/>
      <c r="E391" s="147"/>
      <c r="F391" s="147"/>
      <c r="G391" s="147"/>
    </row>
    <row r="392" spans="1:7">
      <c r="A392" s="147"/>
      <c r="B392" s="147"/>
      <c r="C392" s="147"/>
      <c r="D392" s="147"/>
      <c r="E392" s="147"/>
      <c r="F392" s="147"/>
      <c r="G392" s="147"/>
    </row>
    <row r="393" spans="1:7">
      <c r="A393" s="147"/>
      <c r="B393" s="147"/>
      <c r="C393" s="147"/>
      <c r="D393" s="147"/>
      <c r="E393" s="147"/>
      <c r="F393" s="147"/>
      <c r="G393" s="328">
        <f>+F388-G388</f>
        <v>0</v>
      </c>
    </row>
    <row r="394" spans="1:7">
      <c r="A394" s="147"/>
      <c r="B394" s="147"/>
      <c r="C394" s="147"/>
      <c r="D394" s="147"/>
      <c r="E394" s="147"/>
      <c r="F394" s="147"/>
      <c r="G394" s="147"/>
    </row>
    <row r="395" spans="1:7">
      <c r="A395" s="147"/>
      <c r="B395" s="147"/>
      <c r="C395" s="147"/>
      <c r="D395" s="147"/>
      <c r="E395" s="147"/>
      <c r="F395" s="147"/>
      <c r="G395" s="147"/>
    </row>
    <row r="396" spans="1:7">
      <c r="A396" s="147"/>
      <c r="B396" s="147"/>
      <c r="C396" s="147"/>
      <c r="D396" s="147"/>
      <c r="E396" s="147"/>
      <c r="F396" s="147"/>
      <c r="G396" s="147"/>
    </row>
    <row r="397" spans="1:7">
      <c r="A397" s="147"/>
      <c r="B397" s="147"/>
      <c r="C397" s="147"/>
      <c r="D397" s="147"/>
      <c r="E397" s="147"/>
      <c r="F397" s="147"/>
      <c r="G397" s="147"/>
    </row>
    <row r="398" spans="1:7">
      <c r="A398" s="147"/>
      <c r="B398" s="147"/>
      <c r="C398" s="147"/>
      <c r="D398" s="147"/>
      <c r="E398" s="147"/>
      <c r="F398" s="147"/>
      <c r="G398" s="147"/>
    </row>
    <row r="399" spans="1:7">
      <c r="A399" s="147"/>
      <c r="B399" s="147"/>
      <c r="C399" s="147"/>
      <c r="D399" s="147"/>
      <c r="E399" s="147"/>
      <c r="F399" s="147"/>
      <c r="G399" s="147"/>
    </row>
    <row r="400" spans="1:7">
      <c r="A400" s="147"/>
      <c r="B400" s="147"/>
      <c r="C400" s="147"/>
      <c r="D400" s="147"/>
      <c r="E400" s="147"/>
      <c r="F400" s="147"/>
      <c r="G400" s="147"/>
    </row>
    <row r="401" spans="1:7">
      <c r="A401" s="147"/>
      <c r="B401" s="147"/>
      <c r="C401" s="147"/>
      <c r="D401" s="147"/>
      <c r="E401" s="147"/>
      <c r="F401" s="147"/>
      <c r="G401" s="147"/>
    </row>
    <row r="402" spans="1:7">
      <c r="A402" s="147"/>
      <c r="B402" s="147"/>
      <c r="C402" s="147"/>
      <c r="D402" s="147"/>
      <c r="E402" s="147"/>
      <c r="F402" s="329"/>
      <c r="G402" s="31"/>
    </row>
    <row r="403" spans="1:7">
      <c r="A403" s="147"/>
      <c r="B403" s="147"/>
      <c r="C403" s="147"/>
      <c r="D403" s="147"/>
      <c r="E403" s="147"/>
      <c r="F403" s="147"/>
      <c r="G403" s="31"/>
    </row>
    <row r="404" spans="1:7">
      <c r="A404" s="147"/>
      <c r="B404" s="147"/>
      <c r="C404" s="147"/>
      <c r="D404" s="147"/>
      <c r="E404" s="147"/>
      <c r="F404" s="147"/>
      <c r="G404" s="31"/>
    </row>
    <row r="405" spans="1:7">
      <c r="A405" s="147"/>
      <c r="B405" s="147"/>
      <c r="C405" s="147"/>
      <c r="D405" s="147"/>
      <c r="E405" s="147"/>
      <c r="F405" s="147"/>
      <c r="G405" s="31"/>
    </row>
    <row r="406" spans="1:7">
      <c r="A406" s="147"/>
      <c r="B406" s="147"/>
      <c r="C406" s="147"/>
      <c r="D406" s="147"/>
      <c r="E406" s="147"/>
      <c r="F406" s="147"/>
      <c r="G406" s="147"/>
    </row>
    <row r="407" spans="1:7">
      <c r="A407" s="147"/>
      <c r="B407" s="147"/>
      <c r="C407" s="147"/>
      <c r="D407" s="147"/>
      <c r="E407" s="147"/>
      <c r="F407" s="147"/>
      <c r="G407" s="147"/>
    </row>
    <row r="408" spans="1:7">
      <c r="A408" s="147"/>
      <c r="B408" s="147"/>
      <c r="C408" s="147"/>
      <c r="D408" s="147"/>
      <c r="E408" s="147"/>
      <c r="F408" s="147"/>
      <c r="G408" s="147"/>
    </row>
    <row r="409" spans="1:7">
      <c r="A409" s="147"/>
      <c r="B409" s="147"/>
      <c r="C409" s="147"/>
      <c r="D409" s="147"/>
      <c r="E409" s="147"/>
      <c r="F409" s="31"/>
      <c r="G409" s="31"/>
    </row>
    <row r="410" spans="1:7">
      <c r="A410" s="147"/>
      <c r="B410" s="147"/>
      <c r="C410" s="147"/>
      <c r="D410" s="147"/>
      <c r="E410" s="147"/>
      <c r="F410" s="31"/>
      <c r="G410" s="31"/>
    </row>
    <row r="411" spans="1:7" hidden="1">
      <c r="A411" s="147"/>
      <c r="B411" s="147"/>
      <c r="C411" s="147"/>
      <c r="D411" s="147"/>
      <c r="E411" s="147"/>
      <c r="F411" s="31"/>
      <c r="G411" s="31"/>
    </row>
    <row r="412" spans="1:7">
      <c r="A412" s="147"/>
      <c r="B412" s="147"/>
      <c r="C412" s="147"/>
      <c r="D412" s="147"/>
      <c r="E412" s="147"/>
      <c r="F412" s="31"/>
      <c r="G412" s="31"/>
    </row>
    <row r="413" spans="1:7">
      <c r="A413" s="147"/>
      <c r="B413" s="147"/>
      <c r="C413" s="147"/>
      <c r="D413" s="147"/>
      <c r="E413" s="147"/>
      <c r="F413" s="31"/>
    </row>
    <row r="414" spans="1:7">
      <c r="A414" s="147"/>
      <c r="B414" s="147"/>
      <c r="C414" s="147"/>
      <c r="D414" s="147"/>
      <c r="E414" s="147"/>
      <c r="F414" s="31"/>
      <c r="G414" s="31"/>
    </row>
    <row r="415" spans="1:7">
      <c r="A415" s="147"/>
      <c r="B415" s="147"/>
      <c r="C415" s="147"/>
      <c r="D415" s="147"/>
      <c r="E415" s="147"/>
      <c r="F415" s="31"/>
      <c r="G415" s="31"/>
    </row>
    <row r="416" spans="1:7">
      <c r="A416" s="147"/>
      <c r="B416" s="147"/>
      <c r="C416" s="147"/>
      <c r="D416" s="147"/>
      <c r="E416" s="147"/>
      <c r="F416" s="31"/>
      <c r="G416" s="31"/>
    </row>
    <row r="417" spans="1:7">
      <c r="A417" s="147"/>
      <c r="B417" s="147"/>
      <c r="C417" s="147"/>
      <c r="D417" s="147"/>
      <c r="E417" s="147"/>
      <c r="F417" s="31"/>
      <c r="G417" s="31"/>
    </row>
    <row r="418" spans="1:7">
      <c r="A418" s="147"/>
      <c r="B418" s="147"/>
      <c r="C418" s="147"/>
      <c r="D418" s="147"/>
      <c r="E418" s="147"/>
      <c r="F418" s="31"/>
      <c r="G418" s="31"/>
    </row>
    <row r="419" spans="1:7">
      <c r="A419" s="147"/>
      <c r="B419" s="147"/>
      <c r="C419" s="147"/>
      <c r="D419" s="147"/>
      <c r="E419" s="147"/>
      <c r="F419" s="31"/>
      <c r="G419" s="31"/>
    </row>
    <row r="420" spans="1:7">
      <c r="A420" s="147"/>
      <c r="B420" s="147"/>
      <c r="C420" s="147"/>
      <c r="D420" s="147"/>
      <c r="E420" s="147"/>
      <c r="F420" s="31"/>
      <c r="G420" s="31"/>
    </row>
    <row r="421" spans="1:7">
      <c r="A421" s="147"/>
      <c r="B421" s="147"/>
      <c r="C421" s="147"/>
      <c r="D421" s="147"/>
      <c r="E421" s="147"/>
      <c r="F421" s="31"/>
      <c r="G421" s="31"/>
    </row>
    <row r="422" spans="1:7">
      <c r="A422" s="147"/>
      <c r="B422" s="147"/>
      <c r="C422" s="147"/>
      <c r="D422" s="147"/>
      <c r="E422" s="147"/>
      <c r="F422" s="31"/>
      <c r="G422" s="31"/>
    </row>
    <row r="423" spans="1:7">
      <c r="A423" s="147"/>
      <c r="B423" s="147"/>
      <c r="C423" s="147"/>
      <c r="D423" s="147"/>
      <c r="E423" s="147"/>
      <c r="F423" s="31"/>
      <c r="G423" s="31"/>
    </row>
    <row r="424" spans="1:7">
      <c r="A424" s="147"/>
      <c r="B424" s="147"/>
      <c r="C424" s="147"/>
      <c r="D424" s="147"/>
      <c r="E424" s="147"/>
      <c r="F424" s="31"/>
      <c r="G424" s="31"/>
    </row>
    <row r="425" spans="1:7">
      <c r="A425" s="147"/>
      <c r="B425" s="147"/>
      <c r="C425" s="147"/>
      <c r="D425" s="147"/>
      <c r="E425" s="147"/>
      <c r="F425" s="31"/>
      <c r="G425" s="31"/>
    </row>
    <row r="426" spans="1:7">
      <c r="A426" s="147"/>
      <c r="B426" s="147"/>
      <c r="C426" s="147"/>
      <c r="D426" s="147"/>
      <c r="E426" s="147"/>
      <c r="F426" s="31"/>
      <c r="G426" s="31"/>
    </row>
    <row r="427" spans="1:7">
      <c r="A427" s="147"/>
      <c r="B427" s="147"/>
      <c r="C427" s="147"/>
      <c r="D427" s="147"/>
      <c r="E427" s="147"/>
      <c r="F427" s="31"/>
      <c r="G427" s="31"/>
    </row>
    <row r="428" spans="1:7">
      <c r="A428" s="147"/>
      <c r="B428" s="147"/>
      <c r="C428" s="147"/>
      <c r="D428" s="147"/>
      <c r="E428" s="147"/>
      <c r="F428" s="31"/>
      <c r="G428" s="31"/>
    </row>
    <row r="429" spans="1:7">
      <c r="A429" s="147"/>
      <c r="B429" s="147"/>
      <c r="C429" s="147"/>
      <c r="D429" s="147"/>
      <c r="E429" s="147"/>
      <c r="F429" s="31"/>
      <c r="G429" s="31"/>
    </row>
    <row r="430" spans="1:7">
      <c r="A430" s="147"/>
      <c r="B430" s="147"/>
      <c r="C430" s="147"/>
      <c r="D430" s="147"/>
      <c r="E430" s="147"/>
      <c r="F430" s="31"/>
      <c r="G430" s="31"/>
    </row>
    <row r="431" spans="1:7">
      <c r="A431" s="147"/>
      <c r="B431" s="147"/>
      <c r="C431" s="147"/>
      <c r="D431" s="147"/>
      <c r="E431" s="147"/>
      <c r="F431" s="31"/>
      <c r="G431" s="31"/>
    </row>
    <row r="432" spans="1:7">
      <c r="A432" s="147"/>
      <c r="B432" s="147"/>
      <c r="C432" s="147"/>
      <c r="D432" s="147"/>
      <c r="E432" s="147"/>
      <c r="F432" s="31"/>
      <c r="G432" s="31"/>
    </row>
    <row r="433" spans="1:7">
      <c r="A433" s="147"/>
      <c r="B433" s="147"/>
      <c r="C433" s="147"/>
      <c r="D433" s="147"/>
      <c r="E433" s="147"/>
      <c r="F433" s="31"/>
      <c r="G433" s="31"/>
    </row>
    <row r="434" spans="1:7">
      <c r="A434" s="147"/>
      <c r="B434" s="147"/>
      <c r="C434" s="147"/>
      <c r="D434" s="147"/>
      <c r="E434" s="147"/>
      <c r="F434" s="31"/>
      <c r="G434" s="31">
        <f>+F429-G429</f>
        <v>0</v>
      </c>
    </row>
    <row r="435" spans="1:7">
      <c r="A435" s="147"/>
      <c r="B435" s="147"/>
      <c r="C435" s="147"/>
      <c r="D435" s="147"/>
      <c r="E435" s="147"/>
      <c r="F435" s="31"/>
      <c r="G435" s="31"/>
    </row>
    <row r="436" spans="1:7">
      <c r="A436" s="147"/>
      <c r="B436" s="147"/>
      <c r="C436" s="147"/>
      <c r="D436" s="147"/>
      <c r="E436" s="147"/>
      <c r="F436" s="31"/>
      <c r="G436" s="31"/>
    </row>
    <row r="437" spans="1:7">
      <c r="A437" s="147"/>
      <c r="B437" s="147"/>
      <c r="C437" s="147"/>
      <c r="D437" s="147"/>
      <c r="E437" s="147"/>
      <c r="F437" s="31"/>
      <c r="G437" s="31"/>
    </row>
  </sheetData>
  <pageMargins left="0.43" right="0.28000000000000003" top="0.46" bottom="0.5" header="0.3" footer="0.2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2"/>
  <sheetViews>
    <sheetView topLeftCell="A139" workbookViewId="0">
      <selection activeCell="A154" sqref="A1:XFD154"/>
    </sheetView>
  </sheetViews>
  <sheetFormatPr defaultRowHeight="15"/>
  <cols>
    <col min="1" max="4" width="9.140625" style="9"/>
    <col min="5" max="5" width="35.85546875" style="9" customWidth="1"/>
    <col min="6" max="6" width="7.7109375" style="9" customWidth="1"/>
    <col min="7" max="7" width="13.85546875" style="9" customWidth="1"/>
    <col min="8" max="8" width="14.140625" style="9" customWidth="1"/>
    <col min="9" max="9" width="12.5703125" style="9" customWidth="1"/>
    <col min="10" max="10" width="12.7109375" style="9" customWidth="1"/>
    <col min="11" max="11" width="18.5703125" style="9" customWidth="1"/>
    <col min="12" max="12" width="15.42578125" style="9" bestFit="1" customWidth="1"/>
    <col min="13" max="13" width="13.28515625" style="9" bestFit="1" customWidth="1"/>
    <col min="14" max="14" width="14" style="9" bestFit="1" customWidth="1"/>
    <col min="15" max="16384" width="9.140625" style="9"/>
  </cols>
  <sheetData>
    <row r="1" spans="5:10" s="147" customFormat="1"/>
    <row r="2" spans="5:10" s="147" customFormat="1" ht="15.75">
      <c r="G2" s="169" t="s">
        <v>0</v>
      </c>
      <c r="H2" s="179"/>
      <c r="I2" s="179"/>
      <c r="J2" s="179"/>
    </row>
    <row r="3" spans="5:10" s="147" customFormat="1" ht="15.75">
      <c r="G3" s="169" t="s">
        <v>1756</v>
      </c>
      <c r="H3" s="179"/>
      <c r="I3" s="179"/>
      <c r="J3" s="179"/>
    </row>
    <row r="4" spans="5:10" s="147" customFormat="1" ht="15.75">
      <c r="G4" s="169" t="s">
        <v>1755</v>
      </c>
      <c r="H4" s="179"/>
      <c r="I4" s="179"/>
      <c r="J4" s="179"/>
    </row>
    <row r="5" spans="5:10" s="147" customFormat="1" ht="15.75">
      <c r="E5" s="152"/>
      <c r="G5" s="169" t="s">
        <v>379</v>
      </c>
      <c r="H5" s="152"/>
      <c r="I5" s="152"/>
      <c r="J5" s="152"/>
    </row>
    <row r="6" spans="5:10" s="147" customFormat="1" ht="16.5" thickBot="1">
      <c r="E6" s="152"/>
      <c r="G6" s="169"/>
      <c r="H6" s="152"/>
      <c r="I6" s="152"/>
      <c r="J6" s="152"/>
    </row>
    <row r="7" spans="5:10" s="147" customFormat="1" ht="15.75" thickBot="1">
      <c r="E7" s="28" t="s">
        <v>631</v>
      </c>
      <c r="F7" s="29" t="s">
        <v>403</v>
      </c>
      <c r="G7" s="334" t="s">
        <v>1750</v>
      </c>
      <c r="H7" s="335"/>
      <c r="I7" s="334" t="s">
        <v>1751</v>
      </c>
      <c r="J7" s="335"/>
    </row>
    <row r="8" spans="5:10" s="147" customFormat="1">
      <c r="E8" s="128" t="s">
        <v>632</v>
      </c>
      <c r="F8" s="307"/>
      <c r="G8" s="133"/>
      <c r="H8" s="92"/>
      <c r="I8" s="158" t="s">
        <v>1</v>
      </c>
      <c r="J8" s="124"/>
    </row>
    <row r="9" spans="5:10" s="147" customFormat="1">
      <c r="E9" s="126" t="s">
        <v>633</v>
      </c>
      <c r="F9" s="308"/>
      <c r="G9" s="171">
        <v>1827000000</v>
      </c>
      <c r="H9" s="154"/>
      <c r="I9" s="171">
        <v>1581692000</v>
      </c>
      <c r="J9" s="154"/>
    </row>
    <row r="10" spans="5:10" s="147" customFormat="1" ht="15" hidden="1" customHeight="1">
      <c r="E10" s="126" t="s">
        <v>634</v>
      </c>
      <c r="F10" s="308"/>
      <c r="G10" s="171">
        <v>51860909.200000003</v>
      </c>
      <c r="H10" s="154"/>
      <c r="I10" s="171">
        <v>44141915</v>
      </c>
      <c r="J10" s="154"/>
    </row>
    <row r="11" spans="5:10" s="147" customFormat="1" ht="15" hidden="1" customHeight="1">
      <c r="E11" s="126" t="s">
        <v>635</v>
      </c>
      <c r="F11" s="308"/>
      <c r="G11" s="171"/>
      <c r="H11" s="154"/>
      <c r="I11" s="171"/>
      <c r="J11" s="154"/>
    </row>
    <row r="12" spans="5:10" s="147" customFormat="1" ht="15" hidden="1" customHeight="1">
      <c r="E12" s="126" t="s">
        <v>636</v>
      </c>
      <c r="F12" s="308"/>
      <c r="G12" s="171"/>
      <c r="H12" s="154"/>
      <c r="I12" s="171"/>
      <c r="J12" s="154"/>
    </row>
    <row r="13" spans="5:10" s="147" customFormat="1">
      <c r="E13" s="126" t="s">
        <v>634</v>
      </c>
      <c r="F13" s="308"/>
      <c r="G13" s="171">
        <v>51860909.200000003</v>
      </c>
      <c r="H13" s="154"/>
      <c r="I13" s="171">
        <v>44141915</v>
      </c>
      <c r="J13" s="154"/>
    </row>
    <row r="14" spans="5:10" s="147" customFormat="1">
      <c r="E14" s="126" t="s">
        <v>635</v>
      </c>
      <c r="F14" s="308"/>
      <c r="G14" s="171"/>
      <c r="H14" s="154"/>
      <c r="I14" s="171"/>
      <c r="J14" s="154"/>
    </row>
    <row r="15" spans="5:10" s="147" customFormat="1">
      <c r="E15" s="126" t="s">
        <v>860</v>
      </c>
      <c r="F15" s="308"/>
      <c r="G15" s="171">
        <v>419317562</v>
      </c>
      <c r="H15" s="154"/>
      <c r="I15" s="171">
        <v>234268075.63</v>
      </c>
      <c r="J15" s="154"/>
    </row>
    <row r="16" spans="5:10" s="147" customFormat="1">
      <c r="E16" s="303" t="s">
        <v>844</v>
      </c>
      <c r="F16" s="308"/>
      <c r="G16" s="171">
        <v>26275100</v>
      </c>
      <c r="H16" s="154"/>
      <c r="I16" s="171">
        <v>33368200</v>
      </c>
      <c r="J16" s="154"/>
    </row>
    <row r="17" spans="5:10" s="147" customFormat="1">
      <c r="E17" s="126" t="s">
        <v>845</v>
      </c>
      <c r="F17" s="308"/>
      <c r="G17" s="171">
        <v>15179150</v>
      </c>
      <c r="H17" s="154"/>
      <c r="I17" s="171">
        <v>13110650</v>
      </c>
      <c r="J17" s="154"/>
    </row>
    <row r="18" spans="5:10" s="147" customFormat="1">
      <c r="E18" s="304" t="s">
        <v>637</v>
      </c>
      <c r="F18" s="308"/>
      <c r="G18" s="171">
        <v>71295250</v>
      </c>
      <c r="H18" s="125"/>
      <c r="I18" s="171">
        <v>81198650</v>
      </c>
      <c r="J18" s="125"/>
    </row>
    <row r="19" spans="5:10" s="147" customFormat="1" ht="25.5">
      <c r="E19" s="305" t="s">
        <v>862</v>
      </c>
      <c r="F19" s="308"/>
      <c r="G19" s="171">
        <v>20155456.07</v>
      </c>
      <c r="H19" s="154"/>
      <c r="I19" s="171">
        <v>16890517.210000001</v>
      </c>
      <c r="J19" s="154"/>
    </row>
    <row r="20" spans="5:10" s="147" customFormat="1" ht="25.5">
      <c r="E20" s="305" t="s">
        <v>1998</v>
      </c>
      <c r="F20" s="308"/>
      <c r="G20" s="171">
        <v>1389624</v>
      </c>
      <c r="H20" s="154"/>
      <c r="I20" s="171"/>
      <c r="J20" s="154"/>
    </row>
    <row r="21" spans="5:10" s="147" customFormat="1">
      <c r="E21" s="126" t="s">
        <v>1999</v>
      </c>
      <c r="F21" s="308"/>
      <c r="G21" s="171">
        <v>0</v>
      </c>
      <c r="H21" s="93"/>
      <c r="I21" s="171">
        <v>14307891.68</v>
      </c>
      <c r="J21" s="125"/>
    </row>
    <row r="22" spans="5:10" s="147" customFormat="1">
      <c r="E22" s="126" t="s">
        <v>2000</v>
      </c>
      <c r="F22" s="308"/>
      <c r="G22" s="172">
        <v>8097381.7999999998</v>
      </c>
      <c r="H22" s="125">
        <v>2440570433.0700002</v>
      </c>
      <c r="I22" s="172">
        <v>1031003.65</v>
      </c>
      <c r="J22" s="125">
        <v>2020008903.1700001</v>
      </c>
    </row>
    <row r="23" spans="5:10" s="147" customFormat="1">
      <c r="E23" s="303"/>
      <c r="F23" s="308"/>
      <c r="G23" s="130"/>
      <c r="H23" s="94"/>
      <c r="I23" s="161"/>
      <c r="J23" s="154"/>
    </row>
    <row r="24" spans="5:10" s="147" customFormat="1">
      <c r="E24" s="303" t="s">
        <v>639</v>
      </c>
      <c r="F24" s="308"/>
      <c r="G24" s="171">
        <v>4567735</v>
      </c>
      <c r="H24" s="94"/>
      <c r="I24" s="171">
        <v>4967010</v>
      </c>
      <c r="J24" s="154"/>
    </row>
    <row r="25" spans="5:10" s="147" customFormat="1">
      <c r="E25" s="303" t="s">
        <v>84</v>
      </c>
      <c r="F25" s="308"/>
      <c r="G25" s="171">
        <v>1261630</v>
      </c>
      <c r="H25" s="94"/>
      <c r="I25" s="171">
        <v>1054000</v>
      </c>
      <c r="J25" s="154"/>
    </row>
    <row r="26" spans="5:10" s="147" customFormat="1">
      <c r="E26" s="126" t="s">
        <v>784</v>
      </c>
      <c r="F26" s="308"/>
      <c r="G26" s="171">
        <v>100240</v>
      </c>
      <c r="H26" s="94"/>
      <c r="I26" s="171">
        <v>138100</v>
      </c>
      <c r="J26" s="154"/>
    </row>
    <row r="27" spans="5:10" s="147" customFormat="1">
      <c r="E27" s="126" t="s">
        <v>783</v>
      </c>
      <c r="F27" s="308"/>
      <c r="G27" s="171">
        <v>614000</v>
      </c>
      <c r="H27" s="94"/>
      <c r="I27" s="171">
        <v>366500</v>
      </c>
      <c r="J27" s="154"/>
    </row>
    <row r="28" spans="5:10" s="147" customFormat="1">
      <c r="E28" s="303" t="s">
        <v>781</v>
      </c>
      <c r="F28" s="308"/>
      <c r="G28" s="171">
        <v>46270806.689999998</v>
      </c>
      <c r="H28" s="94"/>
      <c r="I28" s="171">
        <v>28976560.32</v>
      </c>
      <c r="J28" s="154"/>
    </row>
    <row r="29" spans="5:10" s="147" customFormat="1">
      <c r="E29" s="303" t="s">
        <v>782</v>
      </c>
      <c r="F29" s="308"/>
      <c r="G29" s="171">
        <v>10681000</v>
      </c>
      <c r="H29" s="94"/>
      <c r="I29" s="171">
        <v>4488500</v>
      </c>
      <c r="J29" s="154"/>
    </row>
    <row r="30" spans="5:10" s="147" customFormat="1">
      <c r="E30" s="126" t="s">
        <v>874</v>
      </c>
      <c r="F30" s="308"/>
      <c r="G30" s="171">
        <v>5181323.68</v>
      </c>
      <c r="H30" s="94"/>
      <c r="I30" s="171">
        <v>5199955.1100000003</v>
      </c>
      <c r="J30" s="154"/>
    </row>
    <row r="31" spans="5:10" s="147" customFormat="1">
      <c r="E31" s="126" t="s">
        <v>828</v>
      </c>
      <c r="F31" s="308"/>
      <c r="G31" s="171">
        <v>97266655.540000007</v>
      </c>
      <c r="H31" s="154"/>
      <c r="I31" s="171">
        <v>130389805.53</v>
      </c>
      <c r="J31" s="154"/>
    </row>
    <row r="32" spans="5:10" s="147" customFormat="1">
      <c r="E32" s="306" t="s">
        <v>861</v>
      </c>
      <c r="F32" s="308"/>
      <c r="G32" s="171">
        <v>0</v>
      </c>
      <c r="H32" s="94"/>
      <c r="I32" s="171">
        <v>1081.05</v>
      </c>
      <c r="J32" s="154"/>
    </row>
    <row r="33" spans="5:10" s="147" customFormat="1">
      <c r="E33" s="306" t="s">
        <v>1166</v>
      </c>
      <c r="F33" s="308"/>
      <c r="G33" s="171">
        <v>610000</v>
      </c>
      <c r="H33" s="94"/>
      <c r="I33" s="171"/>
      <c r="J33" s="154"/>
    </row>
    <row r="34" spans="5:10" s="147" customFormat="1">
      <c r="E34" s="126" t="s">
        <v>863</v>
      </c>
      <c r="F34" s="308"/>
      <c r="G34" s="171">
        <v>4355782.99</v>
      </c>
      <c r="H34" s="94"/>
      <c r="I34" s="171">
        <v>1297493</v>
      </c>
      <c r="J34" s="154"/>
    </row>
    <row r="35" spans="5:10" s="147" customFormat="1">
      <c r="E35" s="126" t="s">
        <v>640</v>
      </c>
      <c r="F35" s="308"/>
      <c r="G35" s="171">
        <v>2291300</v>
      </c>
      <c r="H35" s="94"/>
      <c r="I35" s="171">
        <v>1974400</v>
      </c>
      <c r="J35" s="154"/>
    </row>
    <row r="36" spans="5:10" s="147" customFormat="1">
      <c r="E36" s="126" t="s">
        <v>87</v>
      </c>
      <c r="F36" s="308"/>
      <c r="G36" s="171">
        <v>893727.75</v>
      </c>
      <c r="H36" s="94"/>
      <c r="I36" s="171">
        <v>933297</v>
      </c>
      <c r="J36" s="154"/>
    </row>
    <row r="37" spans="5:10" s="147" customFormat="1">
      <c r="E37" s="126" t="s">
        <v>88</v>
      </c>
      <c r="F37" s="308"/>
      <c r="G37" s="171">
        <v>5094425</v>
      </c>
      <c r="H37" s="94"/>
      <c r="I37" s="171">
        <v>4566790</v>
      </c>
      <c r="J37" s="154"/>
    </row>
    <row r="38" spans="5:10" s="147" customFormat="1">
      <c r="E38" s="126" t="s">
        <v>89</v>
      </c>
      <c r="F38" s="308"/>
      <c r="G38" s="171">
        <v>37441259.850000001</v>
      </c>
      <c r="H38" s="94"/>
      <c r="I38" s="171">
        <v>44059173</v>
      </c>
      <c r="J38" s="154"/>
    </row>
    <row r="39" spans="5:10" s="147" customFormat="1" ht="15" hidden="1" customHeight="1">
      <c r="E39" s="126" t="s">
        <v>90</v>
      </c>
      <c r="F39" s="308"/>
      <c r="G39" s="171">
        <v>66000</v>
      </c>
      <c r="H39" s="94"/>
      <c r="I39" s="171"/>
      <c r="J39" s="154"/>
    </row>
    <row r="40" spans="5:10" s="147" customFormat="1" ht="15" hidden="1" customHeight="1">
      <c r="E40" s="126" t="s">
        <v>90</v>
      </c>
      <c r="F40" s="308"/>
      <c r="G40" s="171">
        <v>432250</v>
      </c>
      <c r="H40" s="94"/>
      <c r="I40" s="171"/>
      <c r="J40" s="154"/>
    </row>
    <row r="41" spans="5:10" s="147" customFormat="1">
      <c r="E41" s="126" t="s">
        <v>90</v>
      </c>
      <c r="F41" s="308"/>
      <c r="G41" s="171">
        <v>498250</v>
      </c>
      <c r="H41" s="94"/>
      <c r="I41" s="171">
        <v>85750</v>
      </c>
      <c r="J41" s="154"/>
    </row>
    <row r="42" spans="5:10" s="147" customFormat="1">
      <c r="E42" s="126" t="s">
        <v>1073</v>
      </c>
      <c r="F42" s="308"/>
      <c r="G42" s="171">
        <v>154250</v>
      </c>
      <c r="H42" s="94"/>
      <c r="I42" s="171">
        <v>0</v>
      </c>
      <c r="J42" s="154"/>
    </row>
    <row r="43" spans="5:10" s="147" customFormat="1">
      <c r="E43" s="126" t="s">
        <v>91</v>
      </c>
      <c r="F43" s="308"/>
      <c r="G43" s="171">
        <v>97274.29</v>
      </c>
      <c r="H43" s="94"/>
      <c r="I43" s="171">
        <v>8208.51</v>
      </c>
      <c r="J43" s="154"/>
    </row>
    <row r="44" spans="5:10" s="147" customFormat="1">
      <c r="E44" s="126" t="s">
        <v>864</v>
      </c>
      <c r="F44" s="308"/>
      <c r="G44" s="171">
        <v>6089972.5700000003</v>
      </c>
      <c r="H44" s="94"/>
      <c r="I44" s="171">
        <v>8514994</v>
      </c>
      <c r="J44" s="154"/>
    </row>
    <row r="45" spans="5:10" s="147" customFormat="1">
      <c r="E45" s="126" t="s">
        <v>866</v>
      </c>
      <c r="F45" s="308"/>
      <c r="G45" s="171">
        <v>630001873.95000005</v>
      </c>
      <c r="H45" s="94"/>
      <c r="I45" s="161">
        <v>463226790.82999998</v>
      </c>
      <c r="J45" s="154"/>
    </row>
    <row r="46" spans="5:10" s="147" customFormat="1">
      <c r="E46" s="126" t="s">
        <v>867</v>
      </c>
      <c r="F46" s="308"/>
      <c r="G46" s="171">
        <v>215361342.83000001</v>
      </c>
      <c r="H46" s="94"/>
      <c r="I46" s="161">
        <v>153224069</v>
      </c>
      <c r="J46" s="154"/>
    </row>
    <row r="47" spans="5:10" s="30" customFormat="1" hidden="1">
      <c r="E47" s="305" t="s">
        <v>641</v>
      </c>
      <c r="F47" s="308"/>
      <c r="G47" s="171">
        <v>5701753.5999999996</v>
      </c>
      <c r="H47" s="94"/>
      <c r="I47" s="161"/>
      <c r="J47" s="154"/>
    </row>
    <row r="48" spans="5:10" s="147" customFormat="1">
      <c r="E48" s="305" t="s">
        <v>868</v>
      </c>
      <c r="F48" s="308"/>
      <c r="G48" s="171">
        <v>5701753.5999999996</v>
      </c>
      <c r="H48" s="94"/>
      <c r="I48" s="161">
        <v>4706637</v>
      </c>
      <c r="J48" s="154"/>
    </row>
    <row r="49" spans="1:10" s="147" customFormat="1" hidden="1">
      <c r="E49" s="305" t="s">
        <v>92</v>
      </c>
      <c r="F49" s="308"/>
      <c r="G49" s="171">
        <v>210075</v>
      </c>
      <c r="H49" s="94"/>
      <c r="I49" s="161"/>
      <c r="J49" s="154"/>
    </row>
    <row r="50" spans="1:10" s="147" customFormat="1">
      <c r="E50" s="126" t="s">
        <v>869</v>
      </c>
      <c r="F50" s="308"/>
      <c r="G50" s="172">
        <v>210075</v>
      </c>
      <c r="H50" s="125">
        <v>1074744678.74</v>
      </c>
      <c r="I50" s="145">
        <v>172965</v>
      </c>
      <c r="J50" s="125">
        <v>858352079.35000002</v>
      </c>
    </row>
    <row r="51" spans="1:10" s="147" customFormat="1">
      <c r="E51" s="126"/>
      <c r="F51" s="308"/>
      <c r="G51" s="171"/>
      <c r="H51" s="154"/>
      <c r="I51" s="161"/>
      <c r="J51" s="132"/>
    </row>
    <row r="52" spans="1:10" s="147" customFormat="1" ht="15.75" thickBot="1">
      <c r="E52" s="128" t="s">
        <v>991</v>
      </c>
      <c r="F52" s="308"/>
      <c r="G52" s="130"/>
      <c r="H52" s="95">
        <v>3515315111.8100004</v>
      </c>
      <c r="I52" s="161"/>
      <c r="J52" s="136">
        <v>2878360982.52</v>
      </c>
    </row>
    <row r="53" spans="1:10" s="147" customFormat="1" ht="15" hidden="1" customHeight="1">
      <c r="A53" s="183"/>
      <c r="E53" s="138" t="s">
        <v>642</v>
      </c>
      <c r="F53" s="308"/>
      <c r="G53" s="171" t="s">
        <v>1</v>
      </c>
      <c r="H53" s="154"/>
      <c r="I53" s="161"/>
      <c r="J53" s="154"/>
    </row>
    <row r="54" spans="1:10" s="147" customFormat="1" ht="15" hidden="1" customHeight="1">
      <c r="A54" s="155"/>
      <c r="E54" s="139" t="s">
        <v>643</v>
      </c>
      <c r="F54" s="308"/>
      <c r="G54" s="171">
        <v>336395112.5</v>
      </c>
      <c r="H54" s="154"/>
      <c r="I54" s="161"/>
      <c r="J54" s="154"/>
    </row>
    <row r="55" spans="1:10" s="147" customFormat="1" ht="15" hidden="1" customHeight="1">
      <c r="A55" s="155"/>
      <c r="E55" s="139" t="s">
        <v>15</v>
      </c>
      <c r="F55" s="308"/>
      <c r="G55" s="171">
        <v>72483936.909999996</v>
      </c>
      <c r="H55" s="154"/>
      <c r="I55" s="161"/>
      <c r="J55" s="154"/>
    </row>
    <row r="56" spans="1:10" s="147" customFormat="1" ht="15" hidden="1" customHeight="1">
      <c r="A56" s="155"/>
      <c r="E56" s="139" t="s">
        <v>644</v>
      </c>
      <c r="F56" s="308"/>
      <c r="G56" s="171">
        <v>23239601.170000002</v>
      </c>
      <c r="H56" s="154"/>
      <c r="I56" s="161"/>
      <c r="J56" s="154"/>
    </row>
    <row r="57" spans="1:10" s="147" customFormat="1" ht="15" hidden="1" customHeight="1">
      <c r="A57" s="155"/>
      <c r="E57" s="139" t="s">
        <v>17</v>
      </c>
      <c r="F57" s="308"/>
      <c r="G57" s="171">
        <v>19254811.93</v>
      </c>
      <c r="H57" s="154"/>
      <c r="I57" s="161"/>
      <c r="J57" s="154"/>
    </row>
    <row r="58" spans="1:10" s="147" customFormat="1" hidden="1">
      <c r="A58" s="155"/>
      <c r="B58" s="180"/>
      <c r="C58" s="180"/>
      <c r="D58" s="146"/>
      <c r="E58" s="140" t="s">
        <v>802</v>
      </c>
      <c r="F58" s="308"/>
      <c r="G58" s="171">
        <v>48376.23</v>
      </c>
      <c r="H58" s="154"/>
      <c r="I58" s="161"/>
      <c r="J58" s="154"/>
    </row>
    <row r="59" spans="1:10" s="147" customFormat="1" ht="15" hidden="1" customHeight="1">
      <c r="A59" s="155"/>
      <c r="E59" s="139" t="s">
        <v>645</v>
      </c>
      <c r="F59" s="308"/>
      <c r="G59" s="171">
        <v>193083.02</v>
      </c>
      <c r="H59" s="154"/>
      <c r="I59" s="161"/>
      <c r="J59" s="154"/>
    </row>
    <row r="60" spans="1:10" s="147" customFormat="1" ht="15" hidden="1" customHeight="1">
      <c r="A60" s="155"/>
      <c r="E60" s="139" t="s">
        <v>646</v>
      </c>
      <c r="F60" s="308"/>
      <c r="G60" s="171">
        <v>236352434.63</v>
      </c>
      <c r="H60" s="154"/>
      <c r="I60" s="161"/>
      <c r="J60" s="154"/>
    </row>
    <row r="61" spans="1:10" s="147" customFormat="1" ht="15" hidden="1" customHeight="1">
      <c r="A61" s="155"/>
      <c r="E61" s="139" t="s">
        <v>647</v>
      </c>
      <c r="F61" s="308"/>
      <c r="G61" s="171">
        <v>432007.97</v>
      </c>
      <c r="H61" s="154"/>
      <c r="I61" s="161"/>
      <c r="J61" s="154"/>
    </row>
    <row r="62" spans="1:10" s="147" customFormat="1" ht="15" hidden="1" customHeight="1">
      <c r="A62" s="155"/>
      <c r="E62" s="141" t="s">
        <v>648</v>
      </c>
      <c r="F62" s="308"/>
      <c r="G62" s="171">
        <v>23112084.41</v>
      </c>
      <c r="H62" s="154"/>
      <c r="I62" s="161"/>
      <c r="J62" s="154"/>
    </row>
    <row r="63" spans="1:10" s="147" customFormat="1" ht="15" hidden="1" customHeight="1">
      <c r="A63" s="155"/>
      <c r="E63" s="139" t="s">
        <v>649</v>
      </c>
      <c r="F63" s="308"/>
      <c r="G63" s="171">
        <v>66029601.770000003</v>
      </c>
      <c r="H63" s="154"/>
      <c r="I63" s="161"/>
      <c r="J63" s="154"/>
    </row>
    <row r="64" spans="1:10" s="147" customFormat="1" ht="15" hidden="1" customHeight="1">
      <c r="A64" s="155"/>
      <c r="E64" s="139" t="s">
        <v>650</v>
      </c>
      <c r="F64" s="308"/>
      <c r="G64" s="171">
        <v>66181916.770000003</v>
      </c>
      <c r="H64" s="154"/>
      <c r="I64" s="161"/>
      <c r="J64" s="154"/>
    </row>
    <row r="65" spans="1:10" s="147" customFormat="1" ht="15" hidden="1" customHeight="1">
      <c r="A65" s="155"/>
      <c r="E65" s="139" t="s">
        <v>593</v>
      </c>
      <c r="F65" s="308"/>
      <c r="G65" s="171">
        <v>3097719.64</v>
      </c>
      <c r="H65" s="154"/>
      <c r="I65" s="161"/>
      <c r="J65" s="154"/>
    </row>
    <row r="66" spans="1:10" s="147" customFormat="1" ht="15" hidden="1" customHeight="1">
      <c r="A66" s="155"/>
      <c r="E66" s="139" t="s">
        <v>651</v>
      </c>
      <c r="F66" s="308"/>
      <c r="G66" s="171">
        <v>95824562.609999999</v>
      </c>
      <c r="H66" s="154"/>
      <c r="I66" s="161"/>
      <c r="J66" s="154"/>
    </row>
    <row r="67" spans="1:10" s="147" customFormat="1" ht="15" hidden="1" customHeight="1">
      <c r="A67" s="180"/>
      <c r="B67" s="180"/>
      <c r="C67" s="180"/>
      <c r="D67" s="146"/>
      <c r="E67" s="140" t="s">
        <v>1749</v>
      </c>
      <c r="F67" s="308"/>
      <c r="G67" s="171">
        <v>1013561.52</v>
      </c>
      <c r="H67" s="154"/>
      <c r="I67" s="161"/>
      <c r="J67" s="154"/>
    </row>
    <row r="68" spans="1:10" s="147" customFormat="1" ht="15" hidden="1" customHeight="1">
      <c r="A68" s="180"/>
      <c r="B68" s="180"/>
      <c r="C68" s="180"/>
      <c r="D68" s="146"/>
      <c r="E68" s="140" t="s">
        <v>1747</v>
      </c>
      <c r="F68" s="308"/>
      <c r="G68" s="171">
        <v>28127829.050000001</v>
      </c>
      <c r="H68" s="154"/>
      <c r="I68" s="161"/>
      <c r="J68" s="154"/>
    </row>
    <row r="69" spans="1:10" s="147" customFormat="1" ht="15" hidden="1" customHeight="1">
      <c r="A69" s="180"/>
      <c r="B69" s="180"/>
      <c r="C69" s="180"/>
      <c r="D69" s="146"/>
      <c r="E69" s="140" t="s">
        <v>1748</v>
      </c>
      <c r="F69" s="308"/>
      <c r="G69" s="171">
        <v>3961799.99</v>
      </c>
      <c r="H69" s="154"/>
      <c r="I69" s="161"/>
      <c r="J69" s="154"/>
    </row>
    <row r="70" spans="1:10" s="147" customFormat="1" ht="15" hidden="1" customHeight="1">
      <c r="A70" s="155"/>
      <c r="E70" s="142" t="s">
        <v>652</v>
      </c>
      <c r="F70" s="308"/>
      <c r="G70" s="171" t="s">
        <v>1</v>
      </c>
      <c r="H70" s="154"/>
      <c r="I70" s="161"/>
      <c r="J70" s="154"/>
    </row>
    <row r="71" spans="1:10" s="147" customFormat="1" ht="15" hidden="1" customHeight="1">
      <c r="A71" s="155"/>
      <c r="E71" s="139" t="s">
        <v>643</v>
      </c>
      <c r="F71" s="308"/>
      <c r="G71" s="171">
        <v>241812353.96000001</v>
      </c>
      <c r="H71" s="154"/>
      <c r="I71" s="161"/>
      <c r="J71" s="154"/>
    </row>
    <row r="72" spans="1:10" s="147" customFormat="1" ht="15" hidden="1" customHeight="1">
      <c r="A72" s="155"/>
      <c r="E72" s="139" t="s">
        <v>15</v>
      </c>
      <c r="F72" s="308"/>
      <c r="G72" s="171">
        <v>34767034.719999999</v>
      </c>
      <c r="H72" s="154"/>
      <c r="I72" s="161"/>
      <c r="J72" s="154"/>
    </row>
    <row r="73" spans="1:10" s="147" customFormat="1" hidden="1">
      <c r="A73" s="180"/>
      <c r="B73" s="180"/>
      <c r="C73" s="180"/>
      <c r="D73" s="146"/>
      <c r="E73" s="140" t="s">
        <v>803</v>
      </c>
      <c r="F73" s="308"/>
      <c r="G73" s="171">
        <v>28764.28</v>
      </c>
      <c r="H73" s="154"/>
      <c r="I73" s="161"/>
      <c r="J73" s="154"/>
    </row>
    <row r="74" spans="1:10" s="147" customFormat="1" ht="15" hidden="1" customHeight="1">
      <c r="A74" s="155"/>
      <c r="E74" s="139" t="s">
        <v>644</v>
      </c>
      <c r="F74" s="308"/>
      <c r="G74" s="171">
        <v>13921680.970000001</v>
      </c>
      <c r="H74" s="154"/>
      <c r="I74" s="161"/>
      <c r="J74" s="154"/>
    </row>
    <row r="75" spans="1:10" s="147" customFormat="1" ht="15" hidden="1" customHeight="1">
      <c r="A75" s="155"/>
      <c r="E75" s="139" t="s">
        <v>1128</v>
      </c>
      <c r="F75" s="308"/>
      <c r="G75" s="171">
        <v>16852.599999999999</v>
      </c>
      <c r="H75" s="154"/>
      <c r="I75" s="161"/>
      <c r="J75" s="154"/>
    </row>
    <row r="76" spans="1:10" s="147" customFormat="1" ht="15" hidden="1" customHeight="1">
      <c r="A76" s="155"/>
      <c r="E76" s="139" t="s">
        <v>17</v>
      </c>
      <c r="F76" s="308"/>
      <c r="G76" s="171">
        <v>9724135.4499999993</v>
      </c>
      <c r="H76" s="154"/>
      <c r="I76" s="161"/>
      <c r="J76" s="154"/>
    </row>
    <row r="77" spans="1:10" s="147" customFormat="1" hidden="1">
      <c r="A77" s="155"/>
      <c r="B77" s="180"/>
      <c r="C77" s="180"/>
      <c r="D77" s="146"/>
      <c r="E77" s="140" t="s">
        <v>804</v>
      </c>
      <c r="F77" s="78"/>
      <c r="G77" s="171">
        <v>350809.34</v>
      </c>
      <c r="H77" s="154"/>
      <c r="I77" s="161"/>
      <c r="J77" s="154"/>
    </row>
    <row r="78" spans="1:10" s="147" customFormat="1" ht="15" hidden="1" customHeight="1">
      <c r="A78" s="155"/>
      <c r="E78" s="139" t="s">
        <v>645</v>
      </c>
      <c r="F78" s="308"/>
      <c r="G78" s="171">
        <v>176999.21</v>
      </c>
      <c r="H78" s="154"/>
      <c r="I78" s="161"/>
      <c r="J78" s="154"/>
    </row>
    <row r="79" spans="1:10" s="147" customFormat="1" ht="15" hidden="1" customHeight="1">
      <c r="A79" s="155"/>
      <c r="E79" s="139" t="s">
        <v>653</v>
      </c>
      <c r="F79" s="308"/>
      <c r="G79" s="171">
        <v>32760137.27</v>
      </c>
      <c r="H79" s="154"/>
      <c r="I79" s="161"/>
      <c r="J79" s="154"/>
    </row>
    <row r="80" spans="1:10" s="147" customFormat="1" ht="15" hidden="1" customHeight="1">
      <c r="A80" s="155"/>
      <c r="E80" s="139" t="s">
        <v>654</v>
      </c>
      <c r="F80" s="308"/>
      <c r="G80" s="171">
        <v>251521.98</v>
      </c>
      <c r="H80" s="154"/>
      <c r="I80" s="161"/>
      <c r="J80" s="154"/>
    </row>
    <row r="81" spans="1:10" s="147" customFormat="1" ht="22.5" hidden="1" customHeight="1">
      <c r="A81" s="155"/>
      <c r="E81" s="159" t="s">
        <v>655</v>
      </c>
      <c r="F81" s="308"/>
      <c r="G81" s="171">
        <v>1702</v>
      </c>
      <c r="H81" s="154"/>
      <c r="I81" s="161"/>
      <c r="J81" s="154"/>
    </row>
    <row r="82" spans="1:10" s="147" customFormat="1" ht="15" hidden="1" customHeight="1">
      <c r="A82" s="155"/>
      <c r="E82" s="139" t="s">
        <v>656</v>
      </c>
      <c r="F82" s="308"/>
      <c r="G82" s="171">
        <v>84866653.109999999</v>
      </c>
      <c r="H82" s="154"/>
      <c r="I82" s="161"/>
      <c r="J82" s="154"/>
    </row>
    <row r="83" spans="1:10" s="147" customFormat="1" ht="15" hidden="1" customHeight="1">
      <c r="A83" s="155"/>
      <c r="E83" s="139" t="s">
        <v>650</v>
      </c>
      <c r="F83" s="308"/>
      <c r="G83" s="171">
        <v>47319550.939999998</v>
      </c>
      <c r="H83" s="154"/>
      <c r="I83" s="161"/>
      <c r="J83" s="154"/>
    </row>
    <row r="84" spans="1:10" s="147" customFormat="1" ht="15" hidden="1" customHeight="1">
      <c r="A84" s="155"/>
      <c r="E84" s="139" t="s">
        <v>593</v>
      </c>
      <c r="F84" s="308"/>
      <c r="G84" s="171">
        <v>5383924.2400000002</v>
      </c>
      <c r="H84" s="154"/>
      <c r="I84" s="161"/>
      <c r="J84" s="154"/>
    </row>
    <row r="85" spans="1:10" s="147" customFormat="1" ht="15" hidden="1" customHeight="1">
      <c r="A85" s="155"/>
      <c r="E85" s="139" t="s">
        <v>657</v>
      </c>
      <c r="F85" s="308"/>
      <c r="G85" s="171">
        <v>44358.25</v>
      </c>
      <c r="H85" s="154"/>
      <c r="I85" s="161"/>
      <c r="J85" s="154"/>
    </row>
    <row r="86" spans="1:10" s="147" customFormat="1" ht="15" hidden="1" customHeight="1">
      <c r="A86" s="180"/>
      <c r="B86" s="180"/>
      <c r="C86" s="180"/>
      <c r="D86" s="146"/>
      <c r="E86" s="140" t="s">
        <v>1747</v>
      </c>
      <c r="F86" s="308"/>
      <c r="G86" s="171">
        <v>22156363.350000001</v>
      </c>
      <c r="H86" s="154"/>
      <c r="I86" s="161"/>
      <c r="J86" s="154"/>
    </row>
    <row r="87" spans="1:10" s="147" customFormat="1" ht="15" hidden="1" customHeight="1">
      <c r="A87" s="180"/>
      <c r="B87" s="180"/>
      <c r="C87" s="180"/>
      <c r="D87" s="146"/>
      <c r="E87" s="140" t="s">
        <v>1749</v>
      </c>
      <c r="F87" s="308"/>
      <c r="G87" s="171">
        <v>605238.43999999994</v>
      </c>
      <c r="H87" s="154"/>
      <c r="I87" s="161"/>
      <c r="J87" s="154"/>
    </row>
    <row r="88" spans="1:10" s="147" customFormat="1" ht="15" hidden="1" customHeight="1">
      <c r="A88" s="180"/>
      <c r="B88" s="180"/>
      <c r="C88" s="180"/>
      <c r="D88" s="146"/>
      <c r="E88" s="140" t="s">
        <v>1748</v>
      </c>
      <c r="F88" s="308"/>
      <c r="G88" s="171">
        <v>7337211.04</v>
      </c>
      <c r="H88" s="154"/>
      <c r="I88" s="161"/>
      <c r="J88" s="154"/>
    </row>
    <row r="89" spans="1:10" s="147" customFormat="1" ht="15" hidden="1" customHeight="1">
      <c r="A89" s="180"/>
      <c r="B89" s="180"/>
      <c r="C89" s="180"/>
      <c r="D89" s="146"/>
      <c r="E89" s="140" t="s">
        <v>668</v>
      </c>
      <c r="F89" s="308"/>
      <c r="G89" s="171">
        <v>2310011.73</v>
      </c>
      <c r="H89" s="154"/>
      <c r="I89" s="161"/>
      <c r="J89" s="154"/>
    </row>
    <row r="90" spans="1:10" s="147" customFormat="1" ht="15" hidden="1" customHeight="1">
      <c r="A90" s="183"/>
      <c r="E90" s="126"/>
      <c r="F90" s="151"/>
      <c r="G90" s="134"/>
      <c r="H90" s="154"/>
      <c r="I90" s="161"/>
      <c r="J90" s="154"/>
    </row>
    <row r="91" spans="1:10" s="147" customFormat="1" ht="15" customHeight="1">
      <c r="A91" s="183"/>
      <c r="E91" s="126"/>
      <c r="F91" s="151"/>
      <c r="G91" s="134"/>
      <c r="H91" s="154"/>
      <c r="I91" s="161"/>
      <c r="J91" s="154"/>
    </row>
    <row r="92" spans="1:10" s="147" customFormat="1" ht="15" customHeight="1">
      <c r="A92" s="183"/>
      <c r="E92" s="126"/>
      <c r="F92" s="151"/>
      <c r="G92" s="134"/>
      <c r="H92" s="154"/>
      <c r="I92" s="161"/>
      <c r="J92" s="154"/>
    </row>
    <row r="93" spans="1:10" s="147" customFormat="1" ht="15" customHeight="1">
      <c r="A93" s="183"/>
      <c r="E93" s="126"/>
      <c r="F93" s="151"/>
      <c r="G93" s="134"/>
      <c r="H93" s="154"/>
      <c r="I93" s="161"/>
      <c r="J93" s="154"/>
    </row>
    <row r="94" spans="1:10" s="147" customFormat="1" ht="15" customHeight="1">
      <c r="A94" s="183"/>
      <c r="E94" s="126"/>
      <c r="F94" s="151"/>
      <c r="G94" s="134"/>
      <c r="H94" s="154"/>
      <c r="I94" s="161"/>
      <c r="J94" s="154"/>
    </row>
    <row r="95" spans="1:10" s="147" customFormat="1" ht="15" customHeight="1">
      <c r="A95" s="183"/>
      <c r="E95" s="126"/>
      <c r="F95" s="151"/>
      <c r="G95" s="134"/>
      <c r="H95" s="154"/>
      <c r="I95" s="161"/>
      <c r="J95" s="154"/>
    </row>
    <row r="96" spans="1:10" s="147" customFormat="1" ht="15" customHeight="1">
      <c r="A96" s="183"/>
      <c r="E96" s="126"/>
      <c r="F96" s="151"/>
      <c r="G96" s="134"/>
      <c r="H96" s="154"/>
      <c r="I96" s="161"/>
      <c r="J96" s="154"/>
    </row>
    <row r="97" spans="1:10" s="147" customFormat="1" ht="15" customHeight="1" thickBot="1">
      <c r="A97" s="183"/>
      <c r="E97" s="300"/>
      <c r="F97" s="302"/>
      <c r="G97" s="325"/>
      <c r="H97" s="301"/>
      <c r="I97" s="137"/>
      <c r="J97" s="301"/>
    </row>
    <row r="98" spans="1:10" s="147" customFormat="1">
      <c r="A98" s="183"/>
      <c r="E98" s="128" t="s">
        <v>658</v>
      </c>
      <c r="F98" s="308"/>
      <c r="G98" s="130"/>
      <c r="H98" s="154"/>
      <c r="I98" s="161"/>
      <c r="J98" s="154"/>
    </row>
    <row r="99" spans="1:10" s="147" customFormat="1">
      <c r="A99" s="183"/>
      <c r="E99" s="128" t="s">
        <v>659</v>
      </c>
      <c r="F99" s="308"/>
      <c r="G99" s="134"/>
      <c r="H99" s="154"/>
      <c r="I99" s="161"/>
      <c r="J99" s="154"/>
    </row>
    <row r="100" spans="1:10" s="147" customFormat="1">
      <c r="A100" s="183"/>
      <c r="E100" s="126" t="s">
        <v>660</v>
      </c>
      <c r="F100" s="308">
        <v>19</v>
      </c>
      <c r="G100" s="161">
        <v>597901050.87</v>
      </c>
      <c r="H100" s="154"/>
      <c r="I100" s="161">
        <v>596213059.07000005</v>
      </c>
      <c r="J100" s="154"/>
    </row>
    <row r="101" spans="1:10" s="147" customFormat="1">
      <c r="A101" s="183"/>
      <c r="E101" s="126" t="s">
        <v>661</v>
      </c>
      <c r="F101" s="308">
        <v>19</v>
      </c>
      <c r="G101" s="161">
        <v>107279735.91</v>
      </c>
      <c r="H101" s="154"/>
      <c r="I101" s="161">
        <v>104284438.76000001</v>
      </c>
      <c r="J101" s="154"/>
    </row>
    <row r="102" spans="1:10" s="147" customFormat="1">
      <c r="A102" s="183"/>
      <c r="E102" s="126" t="s">
        <v>662</v>
      </c>
      <c r="F102" s="308">
        <v>19</v>
      </c>
      <c r="G102" s="161">
        <v>37178134.740000002</v>
      </c>
      <c r="H102" s="154"/>
      <c r="I102" s="161">
        <v>32398775.18</v>
      </c>
      <c r="J102" s="154"/>
    </row>
    <row r="103" spans="1:10" s="147" customFormat="1">
      <c r="A103" s="183"/>
      <c r="E103" s="126" t="s">
        <v>663</v>
      </c>
      <c r="F103" s="308">
        <v>19</v>
      </c>
      <c r="G103" s="161">
        <v>29378132.949999999</v>
      </c>
      <c r="H103" s="154"/>
      <c r="I103" s="161">
        <v>32022779.210000001</v>
      </c>
      <c r="J103" s="154"/>
    </row>
    <row r="104" spans="1:10" s="147" customFormat="1">
      <c r="A104" s="183"/>
      <c r="E104" s="127" t="s">
        <v>664</v>
      </c>
      <c r="F104" s="308">
        <v>19</v>
      </c>
      <c r="G104" s="161">
        <v>370082.23</v>
      </c>
      <c r="H104" s="154"/>
      <c r="I104" s="161">
        <v>546388.77</v>
      </c>
      <c r="J104" s="154"/>
    </row>
    <row r="105" spans="1:10" s="147" customFormat="1">
      <c r="A105" s="183"/>
      <c r="E105" s="126" t="s">
        <v>665</v>
      </c>
      <c r="F105" s="308">
        <v>19</v>
      </c>
      <c r="G105" s="161">
        <v>32760137.27</v>
      </c>
      <c r="H105" s="154"/>
      <c r="I105" s="161">
        <v>31835116.16</v>
      </c>
      <c r="J105" s="154"/>
    </row>
    <row r="106" spans="1:10" s="147" customFormat="1">
      <c r="A106" s="183"/>
      <c r="E106" s="126" t="s">
        <v>666</v>
      </c>
      <c r="F106" s="308">
        <v>19</v>
      </c>
      <c r="G106" s="161">
        <v>251521.98</v>
      </c>
      <c r="H106" s="154"/>
      <c r="I106" s="161">
        <v>292044.33</v>
      </c>
      <c r="J106" s="154"/>
    </row>
    <row r="107" spans="1:10" s="147" customFormat="1">
      <c r="A107" s="183"/>
      <c r="E107" s="126" t="s">
        <v>667</v>
      </c>
      <c r="F107" s="308">
        <v>19</v>
      </c>
      <c r="G107" s="161">
        <v>572911872.71000004</v>
      </c>
      <c r="H107" s="154"/>
      <c r="I107" s="161">
        <v>424275068.45999998</v>
      </c>
      <c r="J107" s="154"/>
    </row>
    <row r="108" spans="1:10" s="147" customFormat="1">
      <c r="A108" s="183"/>
      <c r="E108" s="126" t="s">
        <v>668</v>
      </c>
      <c r="F108" s="308">
        <v>19</v>
      </c>
      <c r="G108" s="145">
        <v>98134574.340000004</v>
      </c>
      <c r="H108" s="125">
        <v>1476165243</v>
      </c>
      <c r="I108" s="145">
        <v>92888805.180000007</v>
      </c>
      <c r="J108" s="125">
        <v>1314756475.1200001</v>
      </c>
    </row>
    <row r="109" spans="1:10" s="147" customFormat="1">
      <c r="A109" s="183"/>
      <c r="E109" s="126"/>
      <c r="F109" s="151"/>
      <c r="G109" s="161"/>
      <c r="H109" s="154"/>
      <c r="I109" s="171"/>
      <c r="J109" s="154"/>
    </row>
    <row r="110" spans="1:10" s="147" customFormat="1">
      <c r="E110" s="128" t="s">
        <v>669</v>
      </c>
      <c r="F110" s="308"/>
      <c r="G110" s="171"/>
      <c r="H110" s="154"/>
      <c r="I110" s="171"/>
      <c r="J110" s="154"/>
    </row>
    <row r="111" spans="1:10" s="147" customFormat="1" hidden="1">
      <c r="E111" s="126" t="s">
        <v>670</v>
      </c>
      <c r="F111" s="308">
        <v>18</v>
      </c>
      <c r="G111" s="171">
        <v>5995860.6600000001</v>
      </c>
      <c r="H111" s="94"/>
      <c r="I111" s="171"/>
      <c r="J111" s="154"/>
    </row>
    <row r="112" spans="1:10" s="147" customFormat="1">
      <c r="E112" s="126" t="s">
        <v>670</v>
      </c>
      <c r="F112" s="308">
        <v>19</v>
      </c>
      <c r="G112" s="171">
        <v>2795991.94</v>
      </c>
      <c r="H112" s="94"/>
      <c r="I112" s="171">
        <v>4726141.5999999996</v>
      </c>
      <c r="J112" s="154"/>
    </row>
    <row r="113" spans="1:10" s="147" customFormat="1" ht="15" hidden="1" customHeight="1">
      <c r="E113" s="126" t="s">
        <v>361</v>
      </c>
      <c r="F113" s="308">
        <v>19</v>
      </c>
      <c r="G113" s="171">
        <v>110571551.90000001</v>
      </c>
      <c r="H113" s="154"/>
      <c r="I113" s="171">
        <v>89327347.439999998</v>
      </c>
      <c r="J113" s="154"/>
    </row>
    <row r="114" spans="1:10" s="147" customFormat="1">
      <c r="E114" s="126" t="s">
        <v>361</v>
      </c>
      <c r="F114" s="308">
        <v>19</v>
      </c>
      <c r="G114" s="171">
        <v>102650974.06</v>
      </c>
      <c r="H114" s="154"/>
      <c r="I114" s="171">
        <v>82344742.310000002</v>
      </c>
      <c r="J114" s="154"/>
    </row>
    <row r="115" spans="1:10" s="147" customFormat="1">
      <c r="E115" s="126" t="s">
        <v>671</v>
      </c>
      <c r="F115" s="308">
        <v>19</v>
      </c>
      <c r="G115" s="171">
        <v>31177471</v>
      </c>
      <c r="H115" s="154"/>
      <c r="I115" s="171">
        <v>30954149.75</v>
      </c>
      <c r="J115" s="154"/>
    </row>
    <row r="116" spans="1:10" s="147" customFormat="1" ht="15" hidden="1" customHeight="1">
      <c r="E116" s="126" t="s">
        <v>672</v>
      </c>
      <c r="F116" s="308">
        <v>19</v>
      </c>
      <c r="G116" s="171">
        <v>261610409.66</v>
      </c>
      <c r="H116" s="94"/>
      <c r="I116" s="171">
        <v>242576672.53</v>
      </c>
      <c r="J116" s="154"/>
    </row>
    <row r="117" spans="1:10" s="147" customFormat="1">
      <c r="E117" s="126" t="s">
        <v>672</v>
      </c>
      <c r="F117" s="308">
        <v>19</v>
      </c>
      <c r="G117" s="171">
        <v>260840970.16</v>
      </c>
      <c r="H117" s="94"/>
      <c r="I117" s="171">
        <v>242110502.53</v>
      </c>
      <c r="J117" s="154"/>
    </row>
    <row r="118" spans="1:10" s="147" customFormat="1" ht="15" hidden="1" customHeight="1">
      <c r="E118" s="126" t="s">
        <v>62</v>
      </c>
      <c r="F118" s="308">
        <v>19</v>
      </c>
      <c r="G118" s="171">
        <v>72394509.950000003</v>
      </c>
      <c r="H118" s="94"/>
      <c r="I118" s="171">
        <v>76314602.069999993</v>
      </c>
      <c r="J118" s="154"/>
    </row>
    <row r="119" spans="1:10" s="147" customFormat="1">
      <c r="E119" s="126" t="s">
        <v>62</v>
      </c>
      <c r="F119" s="308">
        <v>19</v>
      </c>
      <c r="G119" s="172">
        <v>67547439.939999998</v>
      </c>
      <c r="H119" s="132">
        <v>465012847.10000002</v>
      </c>
      <c r="I119" s="172">
        <v>70205427.359999999</v>
      </c>
      <c r="J119" s="132">
        <v>430340963.55000001</v>
      </c>
    </row>
    <row r="120" spans="1:10" s="147" customFormat="1">
      <c r="E120" s="126"/>
      <c r="F120" s="308"/>
      <c r="G120" s="171"/>
      <c r="H120" s="125">
        <v>1941178090.0999999</v>
      </c>
      <c r="I120" s="171"/>
      <c r="J120" s="125">
        <v>1745097438.6700001</v>
      </c>
    </row>
    <row r="121" spans="1:10" s="147" customFormat="1">
      <c r="E121" s="126" t="s">
        <v>673</v>
      </c>
      <c r="F121" s="308">
        <v>19</v>
      </c>
      <c r="G121" s="171">
        <v>15175300</v>
      </c>
      <c r="H121" s="154"/>
      <c r="I121" s="171">
        <v>13130000</v>
      </c>
      <c r="J121" s="154"/>
    </row>
    <row r="122" spans="1:10" s="147" customFormat="1">
      <c r="E122" s="126" t="s">
        <v>674</v>
      </c>
      <c r="F122" s="308">
        <v>19</v>
      </c>
      <c r="G122" s="171">
        <v>71295250</v>
      </c>
      <c r="H122" s="94"/>
      <c r="I122" s="171">
        <v>81198650</v>
      </c>
      <c r="J122" s="154"/>
    </row>
    <row r="123" spans="1:10" s="147" customFormat="1">
      <c r="E123" s="126" t="s">
        <v>63</v>
      </c>
      <c r="F123" s="308">
        <v>19</v>
      </c>
      <c r="G123" s="171">
        <v>26245600</v>
      </c>
      <c r="H123" s="154"/>
      <c r="I123" s="171">
        <v>33356200</v>
      </c>
      <c r="J123" s="154"/>
    </row>
    <row r="124" spans="1:10" s="147" customFormat="1">
      <c r="E124" s="126" t="s">
        <v>675</v>
      </c>
      <c r="F124" s="308"/>
      <c r="G124" s="171">
        <v>447340883.63</v>
      </c>
      <c r="H124" s="154"/>
      <c r="I124" s="171">
        <v>256428015.44999999</v>
      </c>
      <c r="J124" s="154"/>
    </row>
    <row r="125" spans="1:10" s="147" customFormat="1" ht="15" hidden="1" customHeight="1">
      <c r="A125" s="183"/>
      <c r="E125" s="126" t="s">
        <v>22</v>
      </c>
      <c r="F125" s="151"/>
      <c r="G125" s="161">
        <v>45060168.380000003</v>
      </c>
      <c r="H125" s="154"/>
      <c r="I125" s="171"/>
      <c r="J125" s="154"/>
    </row>
    <row r="126" spans="1:10" s="147" customFormat="1" ht="15" hidden="1" customHeight="1">
      <c r="A126" s="183"/>
      <c r="E126" s="126" t="s">
        <v>22</v>
      </c>
      <c r="F126" s="151"/>
      <c r="G126" s="161">
        <v>3680889.02</v>
      </c>
      <c r="H126" s="154"/>
      <c r="I126" s="171"/>
      <c r="J126" s="154"/>
    </row>
    <row r="127" spans="1:10" s="147" customFormat="1">
      <c r="E127" s="126" t="s">
        <v>22</v>
      </c>
      <c r="F127" s="308"/>
      <c r="G127" s="171">
        <v>48741057.400000006</v>
      </c>
      <c r="H127" s="94"/>
      <c r="I127" s="171">
        <v>62329364.770000003</v>
      </c>
      <c r="J127" s="154"/>
    </row>
    <row r="128" spans="1:10" s="147" customFormat="1">
      <c r="E128" s="126" t="s">
        <v>67</v>
      </c>
      <c r="F128" s="308"/>
      <c r="G128" s="171">
        <v>354055664.94999999</v>
      </c>
      <c r="H128" s="154"/>
      <c r="I128" s="171">
        <v>254802851</v>
      </c>
      <c r="J128" s="154"/>
    </row>
    <row r="129" spans="5:11" s="147" customFormat="1">
      <c r="E129" s="126" t="s">
        <v>2001</v>
      </c>
      <c r="F129" s="308"/>
      <c r="G129" s="171">
        <v>215361342.83000001</v>
      </c>
      <c r="H129" s="94"/>
      <c r="I129" s="171">
        <v>153224069.27000001</v>
      </c>
      <c r="J129" s="154"/>
    </row>
    <row r="130" spans="5:11" s="147" customFormat="1">
      <c r="E130" s="126" t="s">
        <v>68</v>
      </c>
      <c r="F130" s="308"/>
      <c r="G130" s="171">
        <v>210075</v>
      </c>
      <c r="H130" s="94"/>
      <c r="I130" s="171">
        <v>172965</v>
      </c>
      <c r="J130" s="154"/>
    </row>
    <row r="131" spans="5:11" s="147" customFormat="1">
      <c r="E131" s="126" t="s">
        <v>873</v>
      </c>
      <c r="F131" s="308">
        <v>19</v>
      </c>
      <c r="G131" s="171">
        <v>51860909.200000003</v>
      </c>
      <c r="H131" s="94"/>
      <c r="I131" s="171">
        <v>44141914.579999998</v>
      </c>
      <c r="J131" s="154"/>
    </row>
    <row r="132" spans="5:11" s="147" customFormat="1" ht="15" hidden="1" customHeight="1">
      <c r="E132" s="126" t="s">
        <v>871</v>
      </c>
      <c r="F132" s="308"/>
      <c r="G132" s="171"/>
      <c r="H132" s="94"/>
      <c r="I132" s="161"/>
      <c r="J132" s="154"/>
    </row>
    <row r="133" spans="5:11" s="147" customFormat="1" ht="15" hidden="1" customHeight="1">
      <c r="E133" s="129" t="s">
        <v>870</v>
      </c>
      <c r="F133" s="308"/>
      <c r="G133" s="171">
        <v>0</v>
      </c>
      <c r="H133" s="125"/>
      <c r="I133" s="161">
        <v>0</v>
      </c>
      <c r="J133" s="125"/>
    </row>
    <row r="134" spans="5:11" s="147" customFormat="1">
      <c r="E134" s="126" t="s">
        <v>872</v>
      </c>
      <c r="F134" s="308"/>
      <c r="G134" s="171"/>
      <c r="H134" s="94"/>
      <c r="I134" s="161"/>
      <c r="J134" s="154"/>
    </row>
    <row r="135" spans="5:11" s="147" customFormat="1">
      <c r="E135" s="129" t="s">
        <v>870</v>
      </c>
      <c r="F135" s="308">
        <v>19</v>
      </c>
      <c r="G135" s="171">
        <v>20155456.07</v>
      </c>
      <c r="H135" s="125"/>
      <c r="I135" s="171">
        <v>16890517.210000001</v>
      </c>
      <c r="J135" s="125"/>
    </row>
    <row r="136" spans="5:11" s="147" customFormat="1" ht="15" hidden="1" customHeight="1">
      <c r="E136" s="126" t="s">
        <v>676</v>
      </c>
      <c r="F136" s="308"/>
      <c r="G136" s="171">
        <v>4957711.43</v>
      </c>
      <c r="H136" s="154"/>
      <c r="I136" s="171">
        <v>3249528.29</v>
      </c>
      <c r="J136" s="154"/>
    </row>
    <row r="137" spans="5:11" s="147" customFormat="1" ht="15" hidden="1" customHeight="1">
      <c r="E137" s="126" t="s">
        <v>677</v>
      </c>
      <c r="F137" s="308"/>
      <c r="G137" s="171">
        <v>696726.61</v>
      </c>
      <c r="H137" s="154"/>
      <c r="I137" s="172">
        <v>3249528.29</v>
      </c>
      <c r="J137" s="154"/>
    </row>
    <row r="138" spans="5:11" s="147" customFormat="1">
      <c r="E138" s="126" t="s">
        <v>843</v>
      </c>
      <c r="F138" s="308"/>
      <c r="G138" s="172">
        <v>5654438.04</v>
      </c>
      <c r="H138" s="125">
        <v>1256095977.1200001</v>
      </c>
      <c r="I138" s="172">
        <v>3249528.29</v>
      </c>
      <c r="J138" s="125">
        <v>918924075.57000005</v>
      </c>
    </row>
    <row r="139" spans="5:11" s="147" customFormat="1">
      <c r="E139" s="126"/>
      <c r="F139" s="308"/>
      <c r="G139" s="171"/>
      <c r="H139" s="125"/>
      <c r="I139" s="161"/>
      <c r="J139" s="125"/>
    </row>
    <row r="140" spans="5:11" s="147" customFormat="1" ht="15.75" thickBot="1">
      <c r="E140" s="128" t="s">
        <v>998</v>
      </c>
      <c r="F140" s="308"/>
      <c r="G140" s="130"/>
      <c r="H140" s="131">
        <v>318041044.59000063</v>
      </c>
      <c r="I140" s="161"/>
      <c r="J140" s="131">
        <v>214339468.27999973</v>
      </c>
    </row>
    <row r="141" spans="5:11" s="147" customFormat="1" ht="15.75" thickBot="1">
      <c r="E141" s="115"/>
      <c r="F141" s="324"/>
      <c r="G141" s="135"/>
      <c r="H141" s="118"/>
      <c r="I141" s="137"/>
      <c r="J141" s="117"/>
    </row>
    <row r="142" spans="5:11" s="147" customFormat="1">
      <c r="K142" s="157"/>
    </row>
    <row r="143" spans="5:11" s="147" customFormat="1" ht="15" hidden="1" customHeight="1"/>
    <row r="144" spans="5:11" s="147" customFormat="1" ht="15" hidden="1" customHeight="1"/>
    <row r="145" spans="1:11" s="147" customFormat="1"/>
    <row r="146" spans="1:11" s="147" customFormat="1">
      <c r="G146" s="65"/>
    </row>
    <row r="147" spans="1:11" s="147" customFormat="1">
      <c r="G147" s="65"/>
    </row>
    <row r="148" spans="1:11" s="147" customFormat="1"/>
    <row r="149" spans="1:11" s="147" customFormat="1"/>
    <row r="150" spans="1:11" s="147" customFormat="1" ht="15" hidden="1" customHeight="1"/>
    <row r="151" spans="1:11" s="147" customFormat="1" ht="15" hidden="1" customHeight="1"/>
    <row r="152" spans="1:11" s="147" customFormat="1"/>
    <row r="153" spans="1:11" s="147" customFormat="1"/>
    <row r="154" spans="1:11" s="147" customFormat="1"/>
    <row r="155" spans="1:11" s="147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147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147" customFormat="1" ht="15" hidden="1" customHeight="1">
      <c r="A157"/>
      <c r="B157"/>
      <c r="C157"/>
      <c r="D157"/>
      <c r="E157"/>
      <c r="F157"/>
      <c r="G157"/>
      <c r="H157"/>
      <c r="I157"/>
      <c r="J157"/>
      <c r="K157"/>
    </row>
    <row r="158" spans="1:11" s="147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147" customFormat="1">
      <c r="A159"/>
      <c r="B159"/>
      <c r="C159"/>
      <c r="D159"/>
      <c r="E159"/>
      <c r="F159"/>
      <c r="G159"/>
      <c r="H159" s="50"/>
      <c r="I159"/>
      <c r="J159"/>
      <c r="K159"/>
    </row>
    <row r="160" spans="1:11" s="147" customFormat="1">
      <c r="A160"/>
      <c r="B160"/>
      <c r="C160"/>
      <c r="D160"/>
      <c r="E160"/>
      <c r="F160"/>
      <c r="G160"/>
      <c r="H160" s="226"/>
      <c r="I160"/>
      <c r="J160"/>
      <c r="K160"/>
    </row>
    <row r="161" spans="1:11" s="147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147" customFormat="1">
      <c r="A162"/>
      <c r="B162"/>
      <c r="C162"/>
      <c r="D162"/>
      <c r="E162"/>
      <c r="F162"/>
      <c r="G162"/>
      <c r="H162"/>
      <c r="I162"/>
      <c r="J162"/>
      <c r="K162"/>
    </row>
  </sheetData>
  <mergeCells count="2">
    <mergeCell ref="G7:H7"/>
    <mergeCell ref="I7:J7"/>
  </mergeCells>
  <pageMargins left="0.37" right="0.19" top="0.54" bottom="0.38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45"/>
  <sheetViews>
    <sheetView topLeftCell="A300" workbookViewId="0">
      <selection activeCell="B11" sqref="B11"/>
    </sheetView>
  </sheetViews>
  <sheetFormatPr defaultRowHeight="15"/>
  <cols>
    <col min="1" max="1" width="34.85546875" style="10" customWidth="1"/>
    <col min="2" max="2" width="33" style="10" customWidth="1"/>
    <col min="3" max="3" width="3.7109375" style="10" customWidth="1"/>
    <col min="4" max="4" width="3.85546875" style="10" customWidth="1"/>
    <col min="5" max="5" width="32.85546875" style="10" customWidth="1"/>
    <col min="6" max="6" width="5.7109375" style="10" customWidth="1"/>
    <col min="7" max="7" width="13.42578125" style="162" customWidth="1"/>
    <col min="8" max="8" width="13.5703125" style="10" customWidth="1"/>
    <col min="9" max="9" width="14.140625" style="10" customWidth="1"/>
    <col min="10" max="10" width="13.5703125" style="10" customWidth="1"/>
    <col min="11" max="11" width="13" style="10" customWidth="1"/>
    <col min="12" max="12" width="14.28515625" style="10" bestFit="1" customWidth="1"/>
    <col min="13" max="13" width="11.5703125" style="10" bestFit="1" customWidth="1"/>
    <col min="14" max="16384" width="9.140625" style="10"/>
  </cols>
  <sheetData>
    <row r="1" spans="1:10">
      <c r="J1" s="162"/>
    </row>
    <row r="2" spans="1:10">
      <c r="J2" s="162"/>
    </row>
    <row r="5" spans="1:10" ht="15.75">
      <c r="F5" s="169"/>
      <c r="G5" s="169" t="s">
        <v>0</v>
      </c>
    </row>
    <row r="6" spans="1:10" ht="15.75">
      <c r="F6" s="169"/>
      <c r="G6" s="169" t="s">
        <v>402</v>
      </c>
    </row>
    <row r="7" spans="1:10" ht="15.75">
      <c r="F7" s="169"/>
      <c r="G7" s="169" t="s">
        <v>1752</v>
      </c>
    </row>
    <row r="8" spans="1:10" ht="15.75">
      <c r="F8" s="169"/>
      <c r="G8" s="169" t="s">
        <v>379</v>
      </c>
    </row>
    <row r="9" spans="1:10">
      <c r="E9" s="11"/>
      <c r="F9" s="11"/>
      <c r="G9" s="11"/>
    </row>
    <row r="10" spans="1:10">
      <c r="C10" s="16"/>
      <c r="D10" s="16"/>
      <c r="E10" s="57"/>
      <c r="F10" s="57"/>
      <c r="G10" s="58"/>
      <c r="H10" s="59"/>
      <c r="I10" s="59"/>
    </row>
    <row r="11" spans="1:10" ht="15.75" thickBot="1">
      <c r="C11" s="16"/>
      <c r="D11" s="16"/>
      <c r="E11" s="57"/>
      <c r="F11" s="57"/>
      <c r="G11" s="58"/>
      <c r="H11" s="59"/>
      <c r="I11" s="59"/>
    </row>
    <row r="12" spans="1:10" ht="15.75" thickBot="1">
      <c r="C12" s="16"/>
      <c r="D12" s="16"/>
      <c r="E12" s="336"/>
      <c r="F12" s="338" t="s">
        <v>403</v>
      </c>
      <c r="G12" s="334" t="s">
        <v>1750</v>
      </c>
      <c r="H12" s="335"/>
      <c r="I12" s="334" t="s">
        <v>1753</v>
      </c>
      <c r="J12" s="335"/>
    </row>
    <row r="13" spans="1:10" ht="15.75" thickBot="1">
      <c r="C13" s="16"/>
      <c r="D13" s="16"/>
      <c r="E13" s="337"/>
      <c r="F13" s="339"/>
      <c r="G13" s="334" t="s">
        <v>404</v>
      </c>
      <c r="H13" s="335"/>
      <c r="I13" s="96"/>
      <c r="J13" s="119" t="s">
        <v>404</v>
      </c>
    </row>
    <row r="14" spans="1:10" ht="15.75">
      <c r="A14" s="16"/>
      <c r="C14" s="16"/>
      <c r="D14" s="16"/>
      <c r="E14" s="12" t="s">
        <v>405</v>
      </c>
      <c r="F14" s="67"/>
      <c r="G14" s="60"/>
      <c r="H14" s="163"/>
      <c r="I14" s="116"/>
      <c r="J14" s="163"/>
    </row>
    <row r="15" spans="1:10" ht="15.75">
      <c r="A15" s="16"/>
      <c r="C15" s="16"/>
      <c r="D15" s="16"/>
      <c r="E15" s="13"/>
      <c r="F15" s="68"/>
      <c r="G15" s="170"/>
      <c r="H15" s="160"/>
      <c r="I15" s="144"/>
      <c r="J15" s="160"/>
    </row>
    <row r="16" spans="1:10">
      <c r="E16" s="148" t="s">
        <v>406</v>
      </c>
      <c r="F16" s="68"/>
      <c r="G16" s="170"/>
      <c r="H16" s="160"/>
      <c r="I16" s="144"/>
      <c r="J16" s="160"/>
    </row>
    <row r="17" spans="1:10">
      <c r="E17" s="148"/>
      <c r="F17" s="68"/>
      <c r="G17" s="170"/>
      <c r="H17" s="160"/>
      <c r="I17" s="144"/>
      <c r="J17" s="160"/>
    </row>
    <row r="18" spans="1:10" hidden="1">
      <c r="A18" s="16"/>
      <c r="B18" s="16"/>
      <c r="C18" s="16"/>
      <c r="D18" s="16"/>
      <c r="E18" s="149" t="s">
        <v>407</v>
      </c>
      <c r="F18" s="69"/>
      <c r="G18" s="170">
        <v>9200.5</v>
      </c>
      <c r="H18" s="160"/>
      <c r="I18" s="144"/>
      <c r="J18" s="160"/>
    </row>
    <row r="19" spans="1:10" hidden="1">
      <c r="A19" s="16"/>
      <c r="B19" s="16"/>
      <c r="C19" s="16"/>
      <c r="D19" s="16"/>
      <c r="E19" s="149" t="s">
        <v>306</v>
      </c>
      <c r="F19" s="69"/>
      <c r="G19" s="170">
        <v>4737</v>
      </c>
      <c r="H19" s="160"/>
      <c r="I19" s="144"/>
      <c r="J19" s="160"/>
    </row>
    <row r="20" spans="1:10" hidden="1">
      <c r="A20" s="16"/>
      <c r="B20" s="16"/>
      <c r="C20" s="16"/>
      <c r="D20" s="16"/>
      <c r="E20" s="149" t="s">
        <v>304</v>
      </c>
      <c r="F20" s="69"/>
      <c r="G20" s="170">
        <v>3511.05</v>
      </c>
      <c r="H20" s="160"/>
      <c r="I20" s="144"/>
      <c r="J20" s="160"/>
    </row>
    <row r="21" spans="1:10" hidden="1">
      <c r="A21" s="16"/>
      <c r="B21" s="16"/>
      <c r="C21" s="16"/>
      <c r="D21" s="16"/>
      <c r="E21" s="149" t="s">
        <v>408</v>
      </c>
      <c r="F21" s="69"/>
      <c r="G21" s="170">
        <v>5000</v>
      </c>
      <c r="H21" s="160"/>
      <c r="I21" s="144"/>
      <c r="J21" s="160"/>
    </row>
    <row r="22" spans="1:10" hidden="1">
      <c r="A22" s="16"/>
      <c r="B22" s="16"/>
      <c r="C22" s="16"/>
      <c r="D22" s="16"/>
      <c r="E22" s="149" t="s">
        <v>233</v>
      </c>
      <c r="F22" s="69"/>
      <c r="G22" s="170">
        <v>13316731.76</v>
      </c>
      <c r="H22" s="160"/>
      <c r="I22" s="144"/>
      <c r="J22" s="160"/>
    </row>
    <row r="23" spans="1:10" hidden="1">
      <c r="A23" s="16"/>
      <c r="B23" s="16"/>
      <c r="C23" s="16"/>
      <c r="D23" s="16"/>
      <c r="E23" s="149" t="s">
        <v>234</v>
      </c>
      <c r="F23" s="69"/>
      <c r="G23" s="170">
        <v>841194.02</v>
      </c>
      <c r="H23" s="160"/>
      <c r="I23" s="144"/>
      <c r="J23" s="160"/>
    </row>
    <row r="24" spans="1:10" hidden="1">
      <c r="A24" s="16"/>
      <c r="B24" s="16"/>
      <c r="C24" s="16"/>
      <c r="D24" s="16"/>
      <c r="E24" s="149" t="s">
        <v>236</v>
      </c>
      <c r="F24" s="69"/>
      <c r="G24" s="170">
        <v>5023777.49</v>
      </c>
      <c r="H24" s="160"/>
      <c r="I24" s="144"/>
      <c r="J24" s="160"/>
    </row>
    <row r="25" spans="1:10" hidden="1">
      <c r="A25" s="16"/>
      <c r="B25" s="16"/>
      <c r="C25" s="16"/>
      <c r="D25" s="16"/>
      <c r="E25" s="149" t="s">
        <v>240</v>
      </c>
      <c r="F25" s="69"/>
      <c r="G25" s="170">
        <v>47414068.729999997</v>
      </c>
      <c r="H25" s="160"/>
      <c r="I25" s="144"/>
      <c r="J25" s="160"/>
    </row>
    <row r="26" spans="1:10" hidden="1">
      <c r="A26" s="16"/>
      <c r="B26" s="16"/>
      <c r="C26" s="16"/>
      <c r="D26" s="16"/>
      <c r="E26" s="149" t="s">
        <v>241</v>
      </c>
      <c r="F26" s="69"/>
      <c r="G26" s="170">
        <v>843.41</v>
      </c>
      <c r="H26" s="160"/>
      <c r="I26" s="144"/>
      <c r="J26" s="160"/>
    </row>
    <row r="27" spans="1:10" hidden="1">
      <c r="A27" s="16"/>
      <c r="B27" s="16"/>
      <c r="C27" s="16"/>
      <c r="D27" s="16"/>
      <c r="E27" s="149" t="s">
        <v>242</v>
      </c>
      <c r="F27" s="69"/>
      <c r="G27" s="170">
        <v>2570762.0099999998</v>
      </c>
      <c r="H27" s="160"/>
      <c r="I27" s="144"/>
      <c r="J27" s="160"/>
    </row>
    <row r="28" spans="1:10" hidden="1">
      <c r="A28" s="16"/>
      <c r="B28" s="16"/>
      <c r="C28" s="16"/>
      <c r="D28" s="16"/>
      <c r="E28" s="149" t="s">
        <v>243</v>
      </c>
      <c r="F28" s="69"/>
      <c r="G28" s="170">
        <v>3578739.17</v>
      </c>
      <c r="H28" s="160"/>
      <c r="I28" s="144"/>
      <c r="J28" s="160"/>
    </row>
    <row r="29" spans="1:10" hidden="1">
      <c r="A29" s="100"/>
      <c r="B29" s="100"/>
      <c r="C29" s="100"/>
      <c r="D29" s="100"/>
      <c r="E29" s="180" t="s">
        <v>1129</v>
      </c>
      <c r="F29" s="69"/>
      <c r="G29" s="170">
        <v>6750</v>
      </c>
      <c r="H29" s="160"/>
      <c r="I29" s="144"/>
      <c r="J29" s="160"/>
    </row>
    <row r="30" spans="1:10" hidden="1">
      <c r="A30" s="16"/>
      <c r="B30" s="16"/>
      <c r="C30" s="16"/>
      <c r="D30" s="16"/>
      <c r="E30" s="149" t="s">
        <v>239</v>
      </c>
      <c r="F30" s="69"/>
      <c r="G30" s="170">
        <v>2860079.58</v>
      </c>
      <c r="H30" s="160"/>
      <c r="I30" s="144"/>
      <c r="J30" s="160"/>
    </row>
    <row r="31" spans="1:10" hidden="1">
      <c r="A31" s="181"/>
      <c r="B31" s="181"/>
      <c r="C31" s="181"/>
      <c r="D31" s="181"/>
      <c r="E31" s="149" t="s">
        <v>1053</v>
      </c>
      <c r="F31" s="6"/>
      <c r="G31" s="170">
        <v>831750</v>
      </c>
      <c r="H31" s="160"/>
      <c r="I31" s="144"/>
      <c r="J31" s="160"/>
    </row>
    <row r="32" spans="1:10" hidden="1">
      <c r="A32" s="16"/>
      <c r="B32" s="16"/>
      <c r="C32" s="16"/>
      <c r="D32" s="16"/>
      <c r="E32" s="149" t="s">
        <v>235</v>
      </c>
      <c r="F32" s="69"/>
      <c r="G32" s="170">
        <v>13948170.77</v>
      </c>
      <c r="H32" s="160"/>
      <c r="I32" s="144"/>
      <c r="J32" s="160"/>
    </row>
    <row r="33" spans="1:10" hidden="1">
      <c r="A33" s="16"/>
      <c r="B33" s="16"/>
      <c r="C33" s="16"/>
      <c r="D33" s="16"/>
      <c r="E33" s="150" t="s">
        <v>244</v>
      </c>
      <c r="F33" s="69"/>
      <c r="G33" s="170">
        <v>5474294.5800000001</v>
      </c>
      <c r="H33" s="160"/>
      <c r="I33" s="144"/>
      <c r="J33" s="160"/>
    </row>
    <row r="34" spans="1:10" hidden="1">
      <c r="A34" s="16"/>
      <c r="B34" s="16"/>
      <c r="C34" s="16"/>
      <c r="D34" s="16"/>
      <c r="E34" s="149" t="s">
        <v>237</v>
      </c>
      <c r="F34" s="69"/>
      <c r="G34" s="170">
        <v>1465259.93</v>
      </c>
      <c r="H34" s="160"/>
      <c r="I34" s="144"/>
      <c r="J34" s="160"/>
    </row>
    <row r="35" spans="1:10" hidden="1">
      <c r="A35" s="16"/>
      <c r="B35" s="16"/>
      <c r="C35" s="16"/>
      <c r="D35" s="16"/>
      <c r="E35" s="149" t="s">
        <v>238</v>
      </c>
      <c r="F35" s="69"/>
      <c r="G35" s="170">
        <v>650250</v>
      </c>
      <c r="H35" s="160"/>
      <c r="I35" s="144"/>
      <c r="J35" s="160"/>
    </row>
    <row r="36" spans="1:10" hidden="1">
      <c r="A36" s="16"/>
      <c r="B36" s="16"/>
      <c r="C36" s="16"/>
      <c r="D36" s="16"/>
      <c r="E36" s="149" t="s">
        <v>409</v>
      </c>
      <c r="F36" s="69"/>
      <c r="G36" s="170">
        <v>8013739.0700000003</v>
      </c>
      <c r="H36" s="160"/>
      <c r="I36" s="144"/>
      <c r="J36" s="160"/>
    </row>
    <row r="37" spans="1:10" hidden="1">
      <c r="A37" s="16"/>
      <c r="B37" s="16"/>
      <c r="C37" s="16"/>
      <c r="D37" s="16"/>
      <c r="E37" s="150" t="s">
        <v>410</v>
      </c>
      <c r="F37" s="69"/>
      <c r="G37" s="170">
        <v>543153.77</v>
      </c>
      <c r="H37" s="160"/>
      <c r="I37" s="144"/>
      <c r="J37" s="160"/>
    </row>
    <row r="38" spans="1:10" hidden="1">
      <c r="A38" s="16"/>
      <c r="B38" s="16"/>
      <c r="C38" s="16"/>
      <c r="D38" s="16"/>
      <c r="E38" s="150" t="s">
        <v>411</v>
      </c>
      <c r="F38" s="69"/>
      <c r="G38" s="170">
        <v>1561744.22</v>
      </c>
      <c r="H38" s="160"/>
      <c r="I38" s="144"/>
      <c r="J38" s="160"/>
    </row>
    <row r="39" spans="1:10" hidden="1">
      <c r="A39" s="16"/>
      <c r="B39" s="16"/>
      <c r="C39" s="16"/>
      <c r="D39" s="16"/>
      <c r="E39" s="150" t="s">
        <v>412</v>
      </c>
      <c r="F39" s="69"/>
      <c r="G39" s="170">
        <v>13735706</v>
      </c>
      <c r="H39" s="160"/>
      <c r="I39" s="144"/>
      <c r="J39" s="160"/>
    </row>
    <row r="40" spans="1:10" hidden="1">
      <c r="A40" s="16"/>
      <c r="B40" s="16"/>
      <c r="C40" s="16"/>
      <c r="D40" s="16"/>
      <c r="E40" s="150" t="s">
        <v>413</v>
      </c>
      <c r="F40" s="69"/>
      <c r="G40" s="170">
        <v>906467.03</v>
      </c>
      <c r="H40" s="160"/>
      <c r="I40" s="144"/>
      <c r="J40" s="160"/>
    </row>
    <row r="41" spans="1:10" ht="15.75" hidden="1" customHeight="1">
      <c r="A41" s="16"/>
      <c r="B41" s="16"/>
      <c r="C41" s="16"/>
      <c r="D41" s="16"/>
      <c r="E41" s="150" t="s">
        <v>414</v>
      </c>
      <c r="F41" s="69"/>
      <c r="G41" s="170">
        <v>369.17</v>
      </c>
      <c r="H41" s="160"/>
      <c r="I41" s="144"/>
      <c r="J41" s="160"/>
    </row>
    <row r="42" spans="1:10" ht="16.5" hidden="1" customHeight="1">
      <c r="A42" s="100"/>
      <c r="B42" s="100"/>
      <c r="C42" s="100"/>
      <c r="D42" s="100"/>
      <c r="E42" s="150" t="s">
        <v>1130</v>
      </c>
      <c r="F42" s="6"/>
      <c r="G42" s="170">
        <v>9038920.3499999996</v>
      </c>
      <c r="H42" s="160"/>
      <c r="I42" s="182"/>
      <c r="J42" s="161"/>
    </row>
    <row r="43" spans="1:10">
      <c r="C43" s="16"/>
      <c r="D43" s="16"/>
      <c r="E43" s="150" t="s">
        <v>415</v>
      </c>
      <c r="F43" s="70">
        <v>3</v>
      </c>
      <c r="G43" s="171">
        <v>131805219.60999998</v>
      </c>
      <c r="H43" s="164"/>
      <c r="I43" s="171">
        <v>109676659.76000001</v>
      </c>
      <c r="J43" s="164"/>
    </row>
    <row r="44" spans="1:10" ht="15" hidden="1" customHeight="1">
      <c r="A44" s="16"/>
      <c r="B44" s="16"/>
      <c r="C44" s="16"/>
      <c r="D44" s="16"/>
      <c r="E44" s="150" t="s">
        <v>416</v>
      </c>
      <c r="F44" s="69"/>
      <c r="G44" s="170">
        <v>431745.79</v>
      </c>
      <c r="H44" s="160"/>
      <c r="I44" s="170">
        <v>6906692.3600000003</v>
      </c>
      <c r="J44" s="160"/>
    </row>
    <row r="45" spans="1:10" ht="15" hidden="1" customHeight="1">
      <c r="A45" s="16"/>
      <c r="B45" s="16"/>
      <c r="C45" s="16"/>
      <c r="D45" s="16"/>
      <c r="E45" s="150" t="s">
        <v>417</v>
      </c>
      <c r="F45" s="69"/>
      <c r="G45" s="170">
        <v>750</v>
      </c>
      <c r="H45" s="160"/>
      <c r="I45" s="170">
        <v>750</v>
      </c>
      <c r="J45" s="160"/>
    </row>
    <row r="46" spans="1:10" ht="15" hidden="1" customHeight="1">
      <c r="A46" s="16"/>
      <c r="B46" s="16"/>
      <c r="C46" s="16"/>
      <c r="D46" s="16"/>
      <c r="E46" s="150" t="s">
        <v>418</v>
      </c>
      <c r="F46" s="69"/>
      <c r="G46" s="170">
        <v>0</v>
      </c>
      <c r="H46" s="160"/>
      <c r="I46" s="170">
        <v>10997903.449999999</v>
      </c>
      <c r="J46" s="160"/>
    </row>
    <row r="47" spans="1:10" ht="15" hidden="1" customHeight="1">
      <c r="A47" s="16"/>
      <c r="B47" s="16"/>
      <c r="C47" s="16"/>
      <c r="D47" s="16"/>
      <c r="E47" s="150" t="s">
        <v>416</v>
      </c>
      <c r="F47" s="69"/>
      <c r="G47" s="170">
        <v>0</v>
      </c>
      <c r="H47" s="160"/>
      <c r="I47" s="170">
        <v>2912306.88</v>
      </c>
      <c r="J47" s="160"/>
    </row>
    <row r="48" spans="1:10" ht="15" hidden="1" customHeight="1">
      <c r="A48" s="16"/>
      <c r="B48" s="16"/>
      <c r="C48" s="16"/>
      <c r="D48" s="16"/>
      <c r="E48" s="150" t="s">
        <v>419</v>
      </c>
      <c r="F48" s="69"/>
      <c r="G48" s="170">
        <v>6273683.5099999998</v>
      </c>
      <c r="H48" s="160"/>
      <c r="I48" s="171">
        <v>5439650.96</v>
      </c>
      <c r="J48" s="160"/>
    </row>
    <row r="49" spans="1:10" ht="15" hidden="1" customHeight="1">
      <c r="A49" s="16"/>
      <c r="B49" s="16"/>
      <c r="C49" s="16"/>
      <c r="D49" s="16"/>
      <c r="E49" s="150" t="s">
        <v>419</v>
      </c>
      <c r="F49" s="69"/>
      <c r="G49" s="170">
        <v>0</v>
      </c>
      <c r="H49" s="160"/>
      <c r="I49" s="170">
        <v>77318.23</v>
      </c>
      <c r="J49" s="160"/>
    </row>
    <row r="50" spans="1:10" ht="15" hidden="1" customHeight="1">
      <c r="A50" s="16"/>
      <c r="B50" s="16"/>
      <c r="C50" s="16"/>
      <c r="D50" s="16"/>
      <c r="E50" s="150" t="s">
        <v>420</v>
      </c>
      <c r="F50" s="71"/>
      <c r="G50" s="170">
        <v>0</v>
      </c>
      <c r="H50" s="160"/>
      <c r="I50" s="170">
        <v>5335876.8</v>
      </c>
      <c r="J50" s="160"/>
    </row>
    <row r="51" spans="1:10" ht="15" hidden="1" customHeight="1">
      <c r="A51" s="16"/>
      <c r="B51" s="16"/>
      <c r="C51" s="16"/>
      <c r="D51" s="16"/>
      <c r="E51" s="150" t="s">
        <v>421</v>
      </c>
      <c r="F51" s="70"/>
      <c r="G51" s="171">
        <v>159943919.27000001</v>
      </c>
      <c r="H51" s="160"/>
      <c r="I51" s="171">
        <v>1717918.79</v>
      </c>
      <c r="J51" s="160"/>
    </row>
    <row r="52" spans="1:10" ht="15" hidden="1" customHeight="1">
      <c r="A52" s="181"/>
      <c r="B52" s="181"/>
      <c r="C52" s="181"/>
      <c r="D52" s="181"/>
      <c r="E52" s="180" t="s">
        <v>278</v>
      </c>
      <c r="F52" s="71"/>
      <c r="G52" s="170">
        <v>290240.82</v>
      </c>
      <c r="H52" s="160"/>
      <c r="I52" s="171">
        <v>19480385.129999999</v>
      </c>
      <c r="J52" s="160"/>
    </row>
    <row r="53" spans="1:10" ht="15" hidden="1" customHeight="1">
      <c r="A53" s="229"/>
      <c r="B53" s="229"/>
      <c r="C53" s="229"/>
      <c r="D53" s="229"/>
      <c r="E53" s="230" t="s">
        <v>265</v>
      </c>
      <c r="F53" s="71"/>
      <c r="G53" s="170">
        <v>1631901.4</v>
      </c>
      <c r="H53" s="160"/>
      <c r="I53" s="171"/>
      <c r="J53" s="160"/>
    </row>
    <row r="54" spans="1:10" ht="15" hidden="1" customHeight="1">
      <c r="A54" s="181"/>
      <c r="B54" s="181"/>
      <c r="C54" s="181"/>
      <c r="D54" s="181"/>
      <c r="E54" s="180" t="s">
        <v>278</v>
      </c>
      <c r="F54" s="71"/>
      <c r="G54" s="170">
        <v>46724008.590000004</v>
      </c>
      <c r="H54" s="160"/>
      <c r="I54" s="171">
        <v>489856.9</v>
      </c>
      <c r="J54" s="160"/>
    </row>
    <row r="55" spans="1:10" ht="15" hidden="1" customHeight="1">
      <c r="A55" s="16"/>
      <c r="B55" s="15"/>
      <c r="C55" s="15"/>
      <c r="D55" s="15"/>
      <c r="E55" s="150" t="s">
        <v>422</v>
      </c>
      <c r="F55" s="70"/>
      <c r="G55" s="171">
        <v>1128722.97</v>
      </c>
      <c r="H55" s="160"/>
      <c r="I55" s="171">
        <v>321268.53999999998</v>
      </c>
      <c r="J55" s="160"/>
    </row>
    <row r="56" spans="1:10">
      <c r="C56" s="16"/>
      <c r="D56" s="16"/>
      <c r="E56" s="151" t="s">
        <v>423</v>
      </c>
      <c r="F56" s="77" t="s">
        <v>1044</v>
      </c>
      <c r="G56" s="171">
        <v>197750427.01000002</v>
      </c>
      <c r="H56" s="160"/>
      <c r="I56" s="171">
        <v>19480385.34</v>
      </c>
      <c r="J56" s="160"/>
    </row>
    <row r="57" spans="1:10" ht="15" hidden="1" customHeight="1">
      <c r="A57" s="16"/>
      <c r="B57" s="16"/>
      <c r="C57" s="16"/>
      <c r="D57" s="16"/>
      <c r="E57" s="150" t="s">
        <v>424</v>
      </c>
      <c r="F57" s="70"/>
      <c r="G57" s="171">
        <v>1674837</v>
      </c>
      <c r="H57" s="160"/>
      <c r="I57" s="171">
        <v>5427345.5700000003</v>
      </c>
      <c r="J57" s="160"/>
    </row>
    <row r="58" spans="1:10" ht="15" hidden="1" customHeight="1">
      <c r="A58" s="16"/>
      <c r="B58" s="16"/>
      <c r="C58" s="16"/>
      <c r="D58" s="16"/>
      <c r="E58" s="150" t="s">
        <v>269</v>
      </c>
      <c r="F58" s="70"/>
      <c r="G58" s="171">
        <v>323246.28999999998</v>
      </c>
      <c r="H58" s="160"/>
      <c r="I58" s="171">
        <v>134880.6</v>
      </c>
      <c r="J58" s="160"/>
    </row>
    <row r="59" spans="1:10" ht="15" hidden="1" customHeight="1">
      <c r="A59" s="16"/>
      <c r="B59" s="16"/>
      <c r="C59" s="16"/>
      <c r="D59" s="16"/>
      <c r="E59" s="150" t="s">
        <v>425</v>
      </c>
      <c r="F59" s="70"/>
      <c r="G59" s="171">
        <v>517869.1</v>
      </c>
      <c r="H59" s="160"/>
      <c r="I59" s="171">
        <v>31708.799999999999</v>
      </c>
      <c r="J59" s="160"/>
    </row>
    <row r="60" spans="1:10" ht="15" hidden="1" customHeight="1">
      <c r="A60" s="16"/>
      <c r="B60" s="16"/>
      <c r="C60" s="16"/>
      <c r="D60" s="16"/>
      <c r="E60" s="150" t="s">
        <v>426</v>
      </c>
      <c r="F60" s="70"/>
      <c r="G60" s="171">
        <v>3032781.98</v>
      </c>
      <c r="H60" s="160"/>
      <c r="I60" s="171">
        <v>53026</v>
      </c>
      <c r="J60" s="160"/>
    </row>
    <row r="61" spans="1:10" ht="15" hidden="1" customHeight="1">
      <c r="A61" s="16"/>
      <c r="B61" s="16"/>
      <c r="C61" s="16"/>
      <c r="D61" s="16"/>
      <c r="E61" s="150" t="s">
        <v>427</v>
      </c>
      <c r="F61" s="70"/>
      <c r="G61" s="171">
        <v>421543</v>
      </c>
      <c r="H61" s="160"/>
      <c r="I61" s="171">
        <v>237697.48</v>
      </c>
      <c r="J61" s="160"/>
    </row>
    <row r="62" spans="1:10" ht="15" hidden="1" customHeight="1">
      <c r="A62" s="16"/>
      <c r="B62" s="16"/>
      <c r="C62" s="16"/>
      <c r="D62" s="16"/>
      <c r="E62" s="150" t="s">
        <v>258</v>
      </c>
      <c r="F62" s="70"/>
      <c r="G62" s="171">
        <v>145726.51</v>
      </c>
      <c r="H62" s="160"/>
      <c r="I62" s="171">
        <v>236700</v>
      </c>
      <c r="J62" s="160"/>
    </row>
    <row r="63" spans="1:10" ht="15" hidden="1" customHeight="1">
      <c r="A63" s="190"/>
      <c r="B63" s="190"/>
      <c r="C63" s="7"/>
      <c r="D63" s="7"/>
      <c r="E63" s="123" t="s">
        <v>258</v>
      </c>
      <c r="F63" s="70"/>
      <c r="G63" s="171">
        <v>400000</v>
      </c>
      <c r="H63" s="160"/>
      <c r="I63" s="171"/>
      <c r="J63" s="160"/>
    </row>
    <row r="64" spans="1:10" ht="15" hidden="1" customHeight="1">
      <c r="A64" s="190"/>
      <c r="B64" s="190"/>
      <c r="C64" s="7"/>
      <c r="D64" s="7"/>
      <c r="E64" s="123" t="s">
        <v>258</v>
      </c>
      <c r="F64" s="70"/>
      <c r="G64" s="171">
        <v>933807.82</v>
      </c>
      <c r="H64" s="160"/>
      <c r="I64" s="171"/>
      <c r="J64" s="160"/>
    </row>
    <row r="65" spans="1:10" ht="15" hidden="1" customHeight="1">
      <c r="A65" s="16"/>
      <c r="B65" s="16"/>
      <c r="C65" s="16"/>
      <c r="D65" s="16"/>
      <c r="E65" s="150" t="s">
        <v>428</v>
      </c>
      <c r="F65" s="70"/>
      <c r="G65" s="171">
        <v>0</v>
      </c>
      <c r="H65" s="160"/>
      <c r="I65" s="171">
        <v>5776671.5700000003</v>
      </c>
      <c r="J65" s="160"/>
    </row>
    <row r="66" spans="1:10" ht="15" hidden="1" customHeight="1">
      <c r="A66" s="16"/>
      <c r="B66" s="16"/>
      <c r="C66" s="16"/>
      <c r="D66" s="16"/>
      <c r="E66" s="150" t="s">
        <v>426</v>
      </c>
      <c r="F66" s="70"/>
      <c r="G66" s="171">
        <v>25001</v>
      </c>
      <c r="H66" s="160"/>
      <c r="I66" s="171">
        <v>5083907.4800000004</v>
      </c>
      <c r="J66" s="160"/>
    </row>
    <row r="67" spans="1:10" ht="15" hidden="1" customHeight="1">
      <c r="A67" s="181"/>
      <c r="B67" s="100"/>
      <c r="C67" s="100"/>
      <c r="D67" s="100"/>
      <c r="E67" s="150" t="s">
        <v>258</v>
      </c>
      <c r="F67" s="70"/>
      <c r="G67" s="171">
        <v>14740</v>
      </c>
      <c r="H67" s="160"/>
      <c r="I67" s="171">
        <v>5083907.4800000004</v>
      </c>
      <c r="J67" s="160"/>
    </row>
    <row r="68" spans="1:10" ht="15" hidden="1" customHeight="1">
      <c r="A68" s="16"/>
      <c r="B68" s="16"/>
      <c r="C68" s="16"/>
      <c r="D68" s="16"/>
      <c r="E68" s="150" t="s">
        <v>429</v>
      </c>
      <c r="F68" s="69"/>
      <c r="G68" s="171">
        <v>0</v>
      </c>
      <c r="H68" s="160"/>
      <c r="I68" s="171">
        <v>4837123.09</v>
      </c>
      <c r="J68" s="160"/>
    </row>
    <row r="69" spans="1:10" ht="15" hidden="1" customHeight="1">
      <c r="A69" s="16"/>
      <c r="B69" s="16"/>
      <c r="C69" s="16"/>
      <c r="D69" s="16"/>
      <c r="E69" s="150" t="s">
        <v>430</v>
      </c>
      <c r="F69" s="68"/>
      <c r="G69" s="171">
        <v>375604</v>
      </c>
      <c r="H69" s="160"/>
      <c r="I69" s="171">
        <v>5588025.2800000003</v>
      </c>
      <c r="J69" s="160"/>
    </row>
    <row r="70" spans="1:10" ht="15" hidden="1" customHeight="1">
      <c r="A70" s="16"/>
      <c r="B70" s="16"/>
      <c r="C70" s="16"/>
      <c r="D70" s="16"/>
      <c r="E70" s="150" t="s">
        <v>431</v>
      </c>
      <c r="F70" s="69"/>
      <c r="G70" s="171">
        <v>0</v>
      </c>
      <c r="H70" s="160"/>
      <c r="I70" s="171">
        <v>681768.75</v>
      </c>
      <c r="J70" s="160"/>
    </row>
    <row r="71" spans="1:10" ht="15" hidden="1" customHeight="1">
      <c r="A71" s="16"/>
      <c r="B71" s="16"/>
      <c r="C71" s="16"/>
      <c r="D71" s="16"/>
      <c r="E71" s="150" t="s">
        <v>432</v>
      </c>
      <c r="F71" s="69"/>
      <c r="G71" s="171">
        <v>9340</v>
      </c>
      <c r="H71" s="160"/>
      <c r="I71" s="171">
        <v>11106917.119999999</v>
      </c>
      <c r="J71" s="160"/>
    </row>
    <row r="72" spans="1:10" ht="15" hidden="1" customHeight="1">
      <c r="A72" s="16"/>
      <c r="B72" s="16"/>
      <c r="C72" s="16"/>
      <c r="D72" s="16"/>
      <c r="E72" s="150" t="s">
        <v>433</v>
      </c>
      <c r="F72" s="69"/>
      <c r="G72" s="171">
        <v>0</v>
      </c>
      <c r="H72" s="160"/>
      <c r="I72" s="171">
        <v>5339597.97</v>
      </c>
      <c r="J72" s="160"/>
    </row>
    <row r="73" spans="1:10" ht="15" hidden="1" customHeight="1">
      <c r="A73" s="16"/>
      <c r="B73" s="16"/>
      <c r="C73" s="16"/>
      <c r="D73" s="16"/>
      <c r="E73" s="150" t="s">
        <v>434</v>
      </c>
      <c r="F73" s="69"/>
      <c r="G73" s="171">
        <v>510372.1</v>
      </c>
      <c r="H73" s="160"/>
      <c r="I73" s="171">
        <v>11732665.5</v>
      </c>
      <c r="J73" s="160"/>
    </row>
    <row r="74" spans="1:10" ht="15" hidden="1" customHeight="1">
      <c r="A74" s="181"/>
      <c r="B74" s="100"/>
      <c r="C74" s="100"/>
      <c r="D74" s="100"/>
      <c r="E74" s="150" t="s">
        <v>1131</v>
      </c>
      <c r="F74" s="69"/>
      <c r="G74" s="171">
        <v>2773041.4</v>
      </c>
      <c r="H74" s="160"/>
      <c r="I74" s="171">
        <v>17725392.16</v>
      </c>
      <c r="J74" s="160"/>
    </row>
    <row r="75" spans="1:10" ht="15" hidden="1" customHeight="1">
      <c r="A75" s="16"/>
      <c r="B75" s="16"/>
      <c r="C75" s="16"/>
      <c r="D75" s="16"/>
      <c r="E75" s="150" t="s">
        <v>435</v>
      </c>
      <c r="F75" s="72"/>
      <c r="G75" s="171">
        <v>100</v>
      </c>
      <c r="H75" s="160"/>
      <c r="I75" s="171">
        <v>18409050</v>
      </c>
      <c r="J75" s="160"/>
    </row>
    <row r="76" spans="1:10" ht="15" hidden="1" customHeight="1">
      <c r="A76" s="16"/>
      <c r="B76" s="16"/>
      <c r="C76" s="16"/>
      <c r="D76" s="16"/>
      <c r="E76" s="150" t="s">
        <v>271</v>
      </c>
      <c r="F76" s="72"/>
      <c r="G76" s="171">
        <v>262150</v>
      </c>
      <c r="H76" s="160"/>
      <c r="I76" s="171">
        <v>1233325.1399999999</v>
      </c>
      <c r="J76" s="160"/>
    </row>
    <row r="77" spans="1:10">
      <c r="C77" s="16"/>
      <c r="D77" s="16"/>
      <c r="E77" s="151" t="s">
        <v>258</v>
      </c>
      <c r="F77" s="77" t="s">
        <v>1045</v>
      </c>
      <c r="G77" s="171">
        <v>4294306.1999999993</v>
      </c>
      <c r="H77" s="160"/>
      <c r="I77" s="171">
        <v>5776672.2699999996</v>
      </c>
      <c r="J77" s="160"/>
    </row>
    <row r="78" spans="1:10" ht="15" hidden="1" customHeight="1">
      <c r="A78" s="16"/>
      <c r="B78" s="16"/>
      <c r="C78" s="16"/>
      <c r="D78" s="16"/>
      <c r="E78" s="150" t="s">
        <v>436</v>
      </c>
      <c r="F78" s="72"/>
      <c r="G78" s="171">
        <v>4954742.96</v>
      </c>
      <c r="H78" s="160"/>
      <c r="I78" s="171">
        <v>216000000</v>
      </c>
      <c r="J78" s="160"/>
    </row>
    <row r="79" spans="1:10" ht="15" hidden="1" customHeight="1">
      <c r="A79" s="190"/>
      <c r="B79" s="190"/>
      <c r="C79" s="7"/>
      <c r="D79" s="7"/>
      <c r="E79" s="123" t="s">
        <v>1170</v>
      </c>
      <c r="F79" s="72"/>
      <c r="G79" s="171">
        <v>55440</v>
      </c>
      <c r="H79" s="160"/>
      <c r="I79" s="171"/>
      <c r="J79" s="160"/>
    </row>
    <row r="80" spans="1:10">
      <c r="C80" s="16"/>
      <c r="D80" s="16"/>
      <c r="E80" s="150" t="s">
        <v>255</v>
      </c>
      <c r="F80" s="70"/>
      <c r="G80" s="171">
        <v>5010182.96</v>
      </c>
      <c r="H80" s="160"/>
      <c r="I80" s="171">
        <v>5083907.25</v>
      </c>
      <c r="J80" s="160"/>
    </row>
    <row r="81" spans="1:10" ht="15" hidden="1" customHeight="1">
      <c r="A81" s="16"/>
      <c r="B81" s="16"/>
      <c r="C81" s="16"/>
      <c r="D81" s="16"/>
      <c r="E81" s="150" t="s">
        <v>360</v>
      </c>
      <c r="F81" s="70"/>
      <c r="G81" s="171">
        <v>7492949.5700000003</v>
      </c>
      <c r="H81" s="160"/>
      <c r="I81" s="171">
        <v>36592350.009999998</v>
      </c>
      <c r="J81" s="160"/>
    </row>
    <row r="82" spans="1:10" ht="15" hidden="1" customHeight="1">
      <c r="A82" s="16"/>
      <c r="B82" s="16"/>
      <c r="C82" s="16"/>
      <c r="D82" s="16"/>
      <c r="E82" s="150" t="s">
        <v>362</v>
      </c>
      <c r="F82" s="70"/>
      <c r="G82" s="171">
        <v>6478060.2599999998</v>
      </c>
      <c r="H82" s="160"/>
      <c r="I82" s="171">
        <v>6115297.1399999997</v>
      </c>
      <c r="J82" s="160"/>
    </row>
    <row r="83" spans="1:10" ht="15" hidden="1" customHeight="1">
      <c r="A83" s="16"/>
      <c r="B83" s="16"/>
      <c r="C83" s="16"/>
      <c r="D83" s="16"/>
      <c r="E83" s="150" t="s">
        <v>437</v>
      </c>
      <c r="F83" s="70"/>
      <c r="G83" s="171">
        <v>0</v>
      </c>
      <c r="H83" s="160"/>
      <c r="I83" s="171">
        <v>39917.620000000003</v>
      </c>
      <c r="J83" s="160"/>
    </row>
    <row r="84" spans="1:10" ht="15" hidden="1" customHeight="1">
      <c r="A84" s="16"/>
      <c r="B84" s="16"/>
      <c r="C84" s="16"/>
      <c r="D84" s="16"/>
      <c r="E84" s="150" t="s">
        <v>437</v>
      </c>
      <c r="F84" s="70"/>
      <c r="G84" s="171">
        <v>905021.54</v>
      </c>
      <c r="H84" s="160"/>
      <c r="I84" s="171">
        <v>18363.61</v>
      </c>
      <c r="J84" s="160"/>
    </row>
    <row r="85" spans="1:10">
      <c r="C85" s="16"/>
      <c r="D85" s="16"/>
      <c r="E85" s="150" t="s">
        <v>438</v>
      </c>
      <c r="F85" s="70"/>
      <c r="G85" s="171">
        <v>14876031.370000001</v>
      </c>
      <c r="H85" s="165"/>
      <c r="I85" s="171">
        <v>11106917</v>
      </c>
      <c r="J85" s="165"/>
    </row>
    <row r="86" spans="1:10" ht="15" hidden="1" customHeight="1">
      <c r="A86" s="15"/>
      <c r="B86" s="15"/>
      <c r="C86" s="15"/>
      <c r="D86" s="15"/>
      <c r="E86" s="150" t="s">
        <v>439</v>
      </c>
      <c r="F86" s="70"/>
      <c r="G86" s="171">
        <v>0</v>
      </c>
      <c r="H86" s="160"/>
      <c r="I86" s="171">
        <v>23405</v>
      </c>
      <c r="J86" s="160"/>
    </row>
    <row r="87" spans="1:10" ht="15" hidden="1" customHeight="1">
      <c r="A87" s="15"/>
      <c r="B87" s="15"/>
      <c r="C87" s="15"/>
      <c r="D87" s="15"/>
      <c r="E87" s="150" t="s">
        <v>440</v>
      </c>
      <c r="F87" s="70"/>
      <c r="G87" s="171">
        <v>2912145.74</v>
      </c>
      <c r="H87" s="160"/>
      <c r="I87" s="171">
        <v>1350000</v>
      </c>
      <c r="J87" s="160"/>
    </row>
    <row r="88" spans="1:10" ht="15" hidden="1" customHeight="1">
      <c r="A88" s="15"/>
      <c r="B88" s="15"/>
      <c r="C88" s="15"/>
      <c r="D88" s="15"/>
      <c r="E88" s="150" t="s">
        <v>441</v>
      </c>
      <c r="F88" s="70"/>
      <c r="G88" s="171">
        <v>14291665.5</v>
      </c>
      <c r="H88" s="160"/>
      <c r="I88" s="171">
        <v>311497.45</v>
      </c>
      <c r="J88" s="160"/>
    </row>
    <row r="89" spans="1:10" ht="15" hidden="1" customHeight="1">
      <c r="A89" s="15"/>
      <c r="B89" s="15"/>
      <c r="C89" s="15"/>
      <c r="D89" s="15"/>
      <c r="E89" s="150" t="s">
        <v>442</v>
      </c>
      <c r="F89" s="70"/>
      <c r="G89" s="171">
        <v>19693808.469999999</v>
      </c>
      <c r="H89" s="160"/>
      <c r="I89" s="171">
        <v>262770.77</v>
      </c>
      <c r="J89" s="160"/>
    </row>
    <row r="90" spans="1:10" ht="15" hidden="1" customHeight="1">
      <c r="A90" s="15"/>
      <c r="B90" s="15"/>
      <c r="C90" s="15"/>
      <c r="D90" s="15"/>
      <c r="E90" s="150" t="s">
        <v>443</v>
      </c>
      <c r="F90" s="70"/>
      <c r="G90" s="171">
        <v>12311800</v>
      </c>
      <c r="H90" s="160"/>
      <c r="I90" s="171">
        <v>23047.89</v>
      </c>
      <c r="J90" s="160"/>
    </row>
    <row r="91" spans="1:10" ht="15" hidden="1" customHeight="1">
      <c r="A91" s="15"/>
      <c r="B91" s="15"/>
      <c r="C91" s="15"/>
      <c r="D91" s="15"/>
      <c r="E91" s="150" t="s">
        <v>444</v>
      </c>
      <c r="F91" s="70"/>
      <c r="G91" s="171">
        <v>0</v>
      </c>
      <c r="H91" s="160"/>
      <c r="I91" s="171">
        <v>616802.81000000006</v>
      </c>
      <c r="J91" s="160"/>
    </row>
    <row r="92" spans="1:10" ht="15" hidden="1" customHeight="1">
      <c r="A92" s="15"/>
      <c r="B92" s="15"/>
      <c r="C92" s="15"/>
      <c r="D92" s="15"/>
      <c r="E92" s="150" t="s">
        <v>445</v>
      </c>
      <c r="F92" s="70"/>
      <c r="G92" s="170">
        <v>0</v>
      </c>
      <c r="H92" s="160"/>
      <c r="I92" s="171">
        <v>306029770.44</v>
      </c>
      <c r="J92" s="160"/>
    </row>
    <row r="93" spans="1:10" hidden="1">
      <c r="A93" s="15"/>
      <c r="B93" s="15"/>
      <c r="C93" s="15"/>
      <c r="D93" s="15"/>
      <c r="E93" s="150" t="s">
        <v>445</v>
      </c>
      <c r="F93" s="70"/>
      <c r="G93" s="170">
        <v>318796.26</v>
      </c>
      <c r="H93" s="160"/>
      <c r="I93" s="171"/>
      <c r="J93" s="160"/>
    </row>
    <row r="94" spans="1:10" hidden="1">
      <c r="A94" s="181"/>
      <c r="B94" s="181"/>
      <c r="C94" s="181"/>
      <c r="D94" s="181"/>
      <c r="E94" s="180" t="s">
        <v>1068</v>
      </c>
      <c r="F94" s="70"/>
      <c r="G94" s="170">
        <v>4961411.3499999996</v>
      </c>
      <c r="H94" s="160"/>
      <c r="I94" s="171"/>
      <c r="J94" s="160"/>
    </row>
    <row r="95" spans="1:10" hidden="1">
      <c r="A95" s="15"/>
      <c r="B95" s="15"/>
      <c r="C95" s="15"/>
      <c r="D95" s="15"/>
      <c r="E95" s="150" t="s">
        <v>446</v>
      </c>
      <c r="F95" s="70"/>
      <c r="G95" s="170">
        <v>30090544.129999999</v>
      </c>
      <c r="H95" s="160"/>
      <c r="I95" s="171"/>
      <c r="J95" s="160"/>
    </row>
    <row r="96" spans="1:10" hidden="1">
      <c r="A96" s="15"/>
      <c r="B96" s="15"/>
      <c r="C96" s="15"/>
      <c r="D96" s="15"/>
      <c r="E96" s="150" t="s">
        <v>447</v>
      </c>
      <c r="F96" s="70"/>
      <c r="G96" s="170">
        <v>2003206.16</v>
      </c>
      <c r="H96" s="160"/>
      <c r="I96" s="171"/>
      <c r="J96" s="160"/>
    </row>
    <row r="97" spans="1:10" hidden="1">
      <c r="A97" s="15"/>
      <c r="C97" s="16"/>
      <c r="D97" s="16"/>
      <c r="E97" s="150" t="s">
        <v>448</v>
      </c>
      <c r="F97" s="70"/>
      <c r="G97" s="170">
        <v>61577.08</v>
      </c>
      <c r="H97" s="160"/>
      <c r="I97" s="171"/>
      <c r="J97" s="160"/>
    </row>
    <row r="98" spans="1:10" hidden="1">
      <c r="A98" s="16"/>
      <c r="B98" s="16"/>
      <c r="C98" s="16"/>
      <c r="D98" s="16"/>
      <c r="E98" s="150" t="s">
        <v>449</v>
      </c>
      <c r="F98" s="70"/>
      <c r="G98" s="171">
        <v>18363.61</v>
      </c>
      <c r="H98" s="160"/>
      <c r="I98" s="171"/>
      <c r="J98" s="160"/>
    </row>
    <row r="99" spans="1:10" hidden="1">
      <c r="A99" s="15"/>
      <c r="C99" s="16"/>
      <c r="D99" s="16"/>
      <c r="E99" s="150" t="s">
        <v>450</v>
      </c>
      <c r="F99" s="70"/>
      <c r="G99" s="171">
        <v>2159098</v>
      </c>
      <c r="H99" s="160"/>
      <c r="I99" s="171"/>
      <c r="J99" s="160"/>
    </row>
    <row r="100" spans="1:10" hidden="1">
      <c r="A100" s="15"/>
      <c r="C100" s="16"/>
      <c r="D100" s="16"/>
      <c r="E100" s="150" t="s">
        <v>451</v>
      </c>
      <c r="F100" s="70"/>
      <c r="G100" s="171">
        <v>23405</v>
      </c>
      <c r="H100" s="160"/>
      <c r="I100" s="171"/>
      <c r="J100" s="160"/>
    </row>
    <row r="101" spans="1:10" hidden="1">
      <c r="A101" s="181"/>
      <c r="B101" s="181"/>
      <c r="C101" s="181"/>
      <c r="D101" s="181"/>
      <c r="E101" s="180" t="s">
        <v>814</v>
      </c>
      <c r="F101" s="97"/>
      <c r="G101" s="171">
        <v>1050000</v>
      </c>
      <c r="H101" s="160"/>
      <c r="I101" s="171"/>
      <c r="J101" s="160"/>
    </row>
    <row r="102" spans="1:10" hidden="1">
      <c r="A102" s="181"/>
      <c r="B102" s="181"/>
      <c r="C102" s="181"/>
      <c r="D102" s="181"/>
      <c r="E102" s="180" t="s">
        <v>1002</v>
      </c>
      <c r="F102" s="97"/>
      <c r="G102" s="171">
        <v>227495.55</v>
      </c>
      <c r="H102" s="160"/>
      <c r="I102" s="171"/>
      <c r="J102" s="160"/>
    </row>
    <row r="103" spans="1:10" hidden="1">
      <c r="A103" s="181"/>
      <c r="B103" s="181"/>
      <c r="C103" s="181"/>
      <c r="D103" s="181"/>
      <c r="E103" s="180" t="s">
        <v>1003</v>
      </c>
      <c r="F103" s="97"/>
      <c r="G103" s="171">
        <v>665626.51</v>
      </c>
      <c r="H103" s="160"/>
      <c r="I103" s="171"/>
      <c r="J103" s="160"/>
    </row>
    <row r="104" spans="1:10" hidden="1">
      <c r="A104" s="181"/>
      <c r="B104" s="181"/>
      <c r="C104" s="181"/>
      <c r="D104" s="181"/>
      <c r="E104" s="180" t="s">
        <v>1004</v>
      </c>
      <c r="F104" s="97"/>
      <c r="G104" s="171">
        <v>608423.78</v>
      </c>
      <c r="H104" s="160"/>
      <c r="I104" s="171"/>
      <c r="J104" s="160"/>
    </row>
    <row r="105" spans="1:10" hidden="1">
      <c r="A105" s="181"/>
      <c r="B105" s="181"/>
      <c r="C105" s="181"/>
      <c r="D105" s="181"/>
      <c r="E105" s="180" t="s">
        <v>1994</v>
      </c>
      <c r="F105" s="97"/>
      <c r="G105" s="171">
        <v>1128620.3400000001</v>
      </c>
      <c r="H105" s="160"/>
      <c r="I105" s="171"/>
      <c r="J105" s="160"/>
    </row>
    <row r="106" spans="1:10" hidden="1">
      <c r="A106" s="101"/>
      <c r="B106" s="100"/>
      <c r="C106" s="100"/>
      <c r="D106" s="100"/>
      <c r="E106" s="184" t="s">
        <v>1165</v>
      </c>
      <c r="F106" s="97"/>
      <c r="G106" s="171">
        <v>174752449.97</v>
      </c>
      <c r="H106" s="160"/>
      <c r="I106" s="171"/>
      <c r="J106" s="160"/>
    </row>
    <row r="107" spans="1:10">
      <c r="C107" s="16"/>
      <c r="D107" s="16"/>
      <c r="E107" s="151" t="s">
        <v>251</v>
      </c>
      <c r="F107" s="77" t="s">
        <v>1046</v>
      </c>
      <c r="G107" s="172">
        <v>248164997.26999998</v>
      </c>
      <c r="H107" s="173">
        <v>601901164.41999996</v>
      </c>
      <c r="I107" s="172">
        <v>306029770.25</v>
      </c>
      <c r="J107" s="173">
        <v>457154311.87</v>
      </c>
    </row>
    <row r="108" spans="1:10">
      <c r="C108" s="16"/>
      <c r="D108" s="16"/>
      <c r="E108" s="149"/>
      <c r="F108" s="69"/>
      <c r="G108" s="170"/>
      <c r="H108" s="160"/>
      <c r="I108" s="144"/>
      <c r="J108" s="160"/>
    </row>
    <row r="109" spans="1:10">
      <c r="A109" s="16"/>
      <c r="C109" s="16"/>
      <c r="D109" s="16"/>
      <c r="E109" s="148" t="s">
        <v>452</v>
      </c>
      <c r="F109" s="68"/>
      <c r="G109" s="170"/>
      <c r="H109" s="160"/>
      <c r="I109" s="144"/>
      <c r="J109" s="160"/>
    </row>
    <row r="110" spans="1:10">
      <c r="A110" s="16"/>
      <c r="C110" s="16"/>
      <c r="D110" s="16"/>
      <c r="E110" s="148"/>
      <c r="F110" s="68"/>
      <c r="G110" s="170"/>
      <c r="H110" s="160"/>
      <c r="I110" s="144"/>
      <c r="J110" s="160"/>
    </row>
    <row r="111" spans="1:10" hidden="1">
      <c r="A111" s="16"/>
      <c r="B111" s="15"/>
      <c r="C111" s="15"/>
      <c r="D111" s="15"/>
      <c r="E111" s="149" t="s">
        <v>453</v>
      </c>
      <c r="F111" s="73"/>
      <c r="G111" s="170">
        <v>1159711.67</v>
      </c>
      <c r="H111" s="160"/>
      <c r="I111" s="144"/>
      <c r="J111" s="160"/>
    </row>
    <row r="112" spans="1:10" hidden="1">
      <c r="A112" s="16"/>
      <c r="B112" s="15"/>
      <c r="C112" s="15"/>
      <c r="D112" s="15"/>
      <c r="E112" s="149" t="s">
        <v>454</v>
      </c>
      <c r="F112" s="73"/>
      <c r="G112" s="170">
        <v>74391.61</v>
      </c>
      <c r="H112" s="160"/>
      <c r="I112" s="144"/>
      <c r="J112" s="160"/>
    </row>
    <row r="113" spans="1:10" hidden="1">
      <c r="A113" s="16"/>
      <c r="B113" s="15"/>
      <c r="C113" s="15"/>
      <c r="D113" s="15"/>
      <c r="E113" s="149" t="s">
        <v>455</v>
      </c>
      <c r="F113" s="73"/>
      <c r="G113" s="170">
        <v>1000</v>
      </c>
      <c r="H113" s="160"/>
      <c r="I113" s="144"/>
      <c r="J113" s="160"/>
    </row>
    <row r="114" spans="1:10" hidden="1">
      <c r="A114" s="16"/>
      <c r="B114" s="15"/>
      <c r="C114" s="15"/>
      <c r="D114" s="15"/>
      <c r="E114" s="149" t="s">
        <v>456</v>
      </c>
      <c r="F114" s="73"/>
      <c r="G114" s="170">
        <v>677700</v>
      </c>
      <c r="H114" s="160"/>
      <c r="I114" s="144"/>
      <c r="J114" s="160"/>
    </row>
    <row r="115" spans="1:10" hidden="1">
      <c r="A115" s="16"/>
      <c r="B115" s="15"/>
      <c r="C115" s="15"/>
      <c r="D115" s="15"/>
      <c r="E115" s="149" t="s">
        <v>457</v>
      </c>
      <c r="F115" s="73"/>
      <c r="G115" s="170">
        <v>8000</v>
      </c>
      <c r="H115" s="160"/>
      <c r="I115" s="144"/>
      <c r="J115" s="160"/>
    </row>
    <row r="116" spans="1:10" hidden="1">
      <c r="A116" s="16"/>
      <c r="B116" s="15"/>
      <c r="C116" s="15"/>
      <c r="D116" s="15"/>
      <c r="E116" s="149" t="s">
        <v>367</v>
      </c>
      <c r="F116" s="73"/>
      <c r="G116" s="170">
        <v>276600</v>
      </c>
      <c r="H116" s="160"/>
      <c r="I116" s="144"/>
      <c r="J116" s="160"/>
    </row>
    <row r="117" spans="1:10" hidden="1">
      <c r="A117" s="16"/>
      <c r="B117" s="15"/>
      <c r="C117" s="15"/>
      <c r="D117" s="15"/>
      <c r="E117" s="149" t="s">
        <v>458</v>
      </c>
      <c r="F117" s="73"/>
      <c r="G117" s="170">
        <v>77500</v>
      </c>
      <c r="H117" s="160"/>
      <c r="I117" s="144"/>
      <c r="J117" s="160"/>
    </row>
    <row r="118" spans="1:10" hidden="1">
      <c r="A118" s="16"/>
      <c r="B118" s="15"/>
      <c r="C118" s="15"/>
      <c r="D118" s="15"/>
      <c r="E118" s="149" t="s">
        <v>459</v>
      </c>
      <c r="F118" s="71"/>
      <c r="G118" s="170">
        <v>806690</v>
      </c>
      <c r="H118" s="160"/>
      <c r="I118" s="144"/>
      <c r="J118" s="160"/>
    </row>
    <row r="119" spans="1:10" hidden="1">
      <c r="A119" s="16"/>
      <c r="B119" s="15"/>
      <c r="C119" s="15"/>
      <c r="D119" s="15"/>
      <c r="E119" s="149" t="s">
        <v>370</v>
      </c>
      <c r="F119" s="71"/>
      <c r="G119" s="170">
        <v>238750</v>
      </c>
      <c r="H119" s="160"/>
      <c r="I119" s="144"/>
      <c r="J119" s="160"/>
    </row>
    <row r="120" spans="1:10" hidden="1">
      <c r="A120" s="16"/>
      <c r="B120" s="15"/>
      <c r="C120" s="15"/>
      <c r="D120" s="15"/>
      <c r="E120" s="149" t="s">
        <v>460</v>
      </c>
      <c r="F120" s="71"/>
      <c r="G120" s="170">
        <v>6290</v>
      </c>
      <c r="H120" s="160"/>
      <c r="I120" s="144"/>
      <c r="J120" s="160"/>
    </row>
    <row r="121" spans="1:10" hidden="1">
      <c r="A121" s="16"/>
      <c r="B121" s="15"/>
      <c r="C121" s="15"/>
      <c r="D121" s="15"/>
      <c r="E121" s="149" t="s">
        <v>459</v>
      </c>
      <c r="F121" s="71"/>
      <c r="G121" s="170">
        <v>83332</v>
      </c>
      <c r="H121" s="160"/>
      <c r="I121" s="144"/>
      <c r="J121" s="160"/>
    </row>
    <row r="122" spans="1:10" hidden="1">
      <c r="A122" s="16"/>
      <c r="B122" s="15"/>
      <c r="C122" s="15"/>
      <c r="D122" s="15"/>
      <c r="E122" s="149" t="s">
        <v>461</v>
      </c>
      <c r="F122" s="71"/>
      <c r="G122" s="170">
        <v>82745497.469999999</v>
      </c>
      <c r="H122" s="160"/>
      <c r="I122" s="144"/>
      <c r="J122" s="160"/>
    </row>
    <row r="123" spans="1:10" hidden="1">
      <c r="A123" s="16"/>
      <c r="B123" s="15"/>
      <c r="C123" s="15"/>
      <c r="D123" s="15"/>
      <c r="E123" s="149" t="s">
        <v>371</v>
      </c>
      <c r="F123" s="71"/>
      <c r="G123" s="170">
        <v>25360835</v>
      </c>
      <c r="H123" s="160"/>
      <c r="I123" s="144"/>
      <c r="J123" s="160"/>
    </row>
    <row r="124" spans="1:10" hidden="1">
      <c r="A124" s="16"/>
      <c r="B124" s="15"/>
      <c r="C124" s="15"/>
      <c r="D124" s="15"/>
      <c r="E124" s="149" t="s">
        <v>462</v>
      </c>
      <c r="F124" s="71"/>
      <c r="G124" s="170">
        <v>1296040</v>
      </c>
      <c r="H124" s="160"/>
      <c r="I124" s="144"/>
      <c r="J124" s="160"/>
    </row>
    <row r="125" spans="1:10" hidden="1">
      <c r="A125" s="16"/>
      <c r="B125" s="15"/>
      <c r="C125" s="15"/>
      <c r="D125" s="15"/>
      <c r="E125" s="149" t="s">
        <v>461</v>
      </c>
      <c r="F125" s="71"/>
      <c r="G125" s="170">
        <v>6642581.7199999997</v>
      </c>
      <c r="H125" s="160"/>
      <c r="I125" s="144"/>
      <c r="J125" s="160"/>
    </row>
    <row r="126" spans="1:10" hidden="1">
      <c r="A126" s="16"/>
      <c r="B126" s="15"/>
      <c r="C126" s="15"/>
      <c r="D126" s="15"/>
      <c r="E126" s="149" t="s">
        <v>463</v>
      </c>
      <c r="F126" s="71"/>
      <c r="G126" s="170">
        <v>4184905.79</v>
      </c>
      <c r="H126" s="160"/>
      <c r="I126" s="144"/>
      <c r="J126" s="160"/>
    </row>
    <row r="127" spans="1:10" hidden="1">
      <c r="A127" s="16"/>
      <c r="B127" s="15"/>
      <c r="C127" s="15"/>
      <c r="D127" s="15"/>
      <c r="E127" s="149" t="s">
        <v>464</v>
      </c>
      <c r="F127" s="71"/>
      <c r="G127" s="170">
        <v>4795151.78</v>
      </c>
      <c r="H127" s="160"/>
      <c r="I127" s="144"/>
      <c r="J127" s="160"/>
    </row>
    <row r="128" spans="1:10" hidden="1">
      <c r="A128" s="16"/>
      <c r="B128" s="15"/>
      <c r="C128" s="15"/>
      <c r="D128" s="15"/>
      <c r="E128" s="149" t="s">
        <v>465</v>
      </c>
      <c r="F128" s="71"/>
      <c r="G128" s="170">
        <v>156430</v>
      </c>
      <c r="H128" s="160"/>
      <c r="I128" s="144"/>
      <c r="J128" s="160"/>
    </row>
    <row r="129" spans="1:10" hidden="1">
      <c r="A129" s="16"/>
      <c r="B129" s="15"/>
      <c r="C129" s="15"/>
      <c r="D129" s="15"/>
      <c r="E129" s="149" t="s">
        <v>466</v>
      </c>
      <c r="F129" s="71"/>
      <c r="G129" s="170">
        <v>246908</v>
      </c>
      <c r="H129" s="160"/>
      <c r="I129" s="144"/>
      <c r="J129" s="160"/>
    </row>
    <row r="130" spans="1:10" hidden="1">
      <c r="A130" s="16"/>
      <c r="B130" s="15"/>
      <c r="C130" s="15"/>
      <c r="D130" s="15"/>
      <c r="E130" s="150" t="s">
        <v>464</v>
      </c>
      <c r="F130" s="71"/>
      <c r="G130" s="170">
        <v>518722.35</v>
      </c>
      <c r="H130" s="160"/>
      <c r="I130" s="144"/>
      <c r="J130" s="160"/>
    </row>
    <row r="131" spans="1:10" hidden="1">
      <c r="A131" s="16"/>
      <c r="B131" s="15"/>
      <c r="C131" s="15"/>
      <c r="D131" s="15"/>
      <c r="E131" s="149" t="s">
        <v>467</v>
      </c>
      <c r="F131" s="71"/>
      <c r="G131" s="170">
        <v>3019694</v>
      </c>
      <c r="H131" s="160"/>
      <c r="I131" s="144"/>
      <c r="J131" s="160"/>
    </row>
    <row r="132" spans="1:10" hidden="1">
      <c r="A132" s="16"/>
      <c r="B132" s="15"/>
      <c r="C132" s="15"/>
      <c r="D132" s="15"/>
      <c r="E132" s="149" t="s">
        <v>468</v>
      </c>
      <c r="F132" s="71"/>
      <c r="G132" s="170">
        <v>334000</v>
      </c>
      <c r="H132" s="160"/>
      <c r="I132" s="144"/>
      <c r="J132" s="160"/>
    </row>
    <row r="133" spans="1:10" hidden="1">
      <c r="A133" s="16"/>
      <c r="B133" s="15"/>
      <c r="C133" s="15"/>
      <c r="D133" s="15"/>
      <c r="E133" s="149" t="s">
        <v>469</v>
      </c>
      <c r="F133" s="71"/>
      <c r="G133" s="170">
        <v>66500</v>
      </c>
      <c r="H133" s="160"/>
      <c r="I133" s="144"/>
      <c r="J133" s="160"/>
    </row>
    <row r="134" spans="1:10" hidden="1">
      <c r="A134" s="16"/>
      <c r="B134" s="15"/>
      <c r="C134" s="15"/>
      <c r="D134" s="15"/>
      <c r="E134" s="149" t="s">
        <v>467</v>
      </c>
      <c r="F134" s="71"/>
      <c r="G134" s="170">
        <v>440500</v>
      </c>
      <c r="H134" s="160"/>
      <c r="I134" s="144"/>
      <c r="J134" s="160"/>
    </row>
    <row r="135" spans="1:10" hidden="1">
      <c r="A135" s="16"/>
      <c r="B135" s="15"/>
      <c r="C135" s="15"/>
      <c r="D135" s="15"/>
      <c r="E135" s="149" t="s">
        <v>368</v>
      </c>
      <c r="F135" s="73"/>
      <c r="G135" s="170">
        <v>17100</v>
      </c>
      <c r="H135" s="160"/>
      <c r="I135" s="144"/>
      <c r="J135" s="160"/>
    </row>
    <row r="136" spans="1:10" hidden="1">
      <c r="A136" s="16"/>
      <c r="B136" s="15"/>
      <c r="C136" s="15"/>
      <c r="D136" s="15"/>
      <c r="E136" s="150" t="s">
        <v>470</v>
      </c>
      <c r="F136" s="73"/>
      <c r="G136" s="170">
        <v>218500</v>
      </c>
      <c r="H136" s="160"/>
      <c r="I136" s="144"/>
      <c r="J136" s="160"/>
    </row>
    <row r="137" spans="1:10" hidden="1">
      <c r="A137" s="16"/>
      <c r="B137" s="15"/>
      <c r="C137" s="15"/>
      <c r="D137" s="15"/>
      <c r="E137" s="150" t="s">
        <v>471</v>
      </c>
      <c r="F137" s="73"/>
      <c r="G137" s="170">
        <v>17800</v>
      </c>
      <c r="H137" s="160"/>
      <c r="I137" s="144"/>
      <c r="J137" s="160"/>
    </row>
    <row r="138" spans="1:10" hidden="1">
      <c r="A138" s="16"/>
      <c r="B138" s="15"/>
      <c r="C138" s="15"/>
      <c r="D138" s="15"/>
      <c r="E138" s="150" t="s">
        <v>472</v>
      </c>
      <c r="F138" s="71"/>
      <c r="G138" s="170">
        <v>16905</v>
      </c>
      <c r="H138" s="160"/>
      <c r="I138" s="144"/>
      <c r="J138" s="160"/>
    </row>
    <row r="139" spans="1:10" hidden="1">
      <c r="A139" s="16"/>
      <c r="B139" s="15"/>
      <c r="C139" s="15"/>
      <c r="D139" s="15"/>
      <c r="E139" s="150" t="s">
        <v>369</v>
      </c>
      <c r="F139" s="71"/>
      <c r="G139" s="170">
        <v>9530</v>
      </c>
      <c r="H139" s="160"/>
      <c r="I139" s="144"/>
      <c r="J139" s="160"/>
    </row>
    <row r="140" spans="1:10">
      <c r="A140" s="16"/>
      <c r="B140" s="16"/>
      <c r="C140" s="16"/>
      <c r="D140" s="16"/>
      <c r="E140" s="150" t="s">
        <v>473</v>
      </c>
      <c r="F140" s="70">
        <v>7</v>
      </c>
      <c r="G140" s="171">
        <v>133497566.39</v>
      </c>
      <c r="H140" s="160"/>
      <c r="I140" s="171">
        <v>135206045.22</v>
      </c>
      <c r="J140" s="160"/>
    </row>
    <row r="141" spans="1:10">
      <c r="A141" s="16"/>
      <c r="B141" s="16"/>
      <c r="C141" s="16"/>
      <c r="D141" s="16"/>
      <c r="E141" s="150" t="s">
        <v>423</v>
      </c>
      <c r="F141" s="70">
        <v>4</v>
      </c>
      <c r="G141" s="171">
        <v>18674545.34</v>
      </c>
      <c r="H141" s="160"/>
      <c r="I141" s="171">
        <v>13908032.220000001</v>
      </c>
      <c r="J141" s="160"/>
    </row>
    <row r="142" spans="1:10">
      <c r="A142" s="16"/>
      <c r="B142" s="16"/>
      <c r="C142" s="16"/>
      <c r="D142" s="16"/>
      <c r="E142" s="150" t="s">
        <v>258</v>
      </c>
      <c r="F142" s="70">
        <v>5</v>
      </c>
      <c r="G142" s="171">
        <v>7125854</v>
      </c>
      <c r="H142" s="160"/>
      <c r="I142" s="171">
        <v>1349182.22</v>
      </c>
      <c r="J142" s="160"/>
    </row>
    <row r="143" spans="1:10">
      <c r="A143" s="16"/>
      <c r="B143" s="16"/>
      <c r="C143" s="16"/>
      <c r="D143" s="16"/>
      <c r="E143" s="150" t="s">
        <v>251</v>
      </c>
      <c r="F143" s="70">
        <v>6</v>
      </c>
      <c r="G143" s="171">
        <v>19113440.18</v>
      </c>
      <c r="H143" s="160"/>
      <c r="I143" s="171">
        <v>13548630.220000001</v>
      </c>
      <c r="J143" s="160"/>
    </row>
    <row r="144" spans="1:10" hidden="1">
      <c r="A144" s="16"/>
      <c r="B144" s="16"/>
      <c r="C144" s="16"/>
      <c r="D144" s="16"/>
      <c r="E144" s="150" t="s">
        <v>474</v>
      </c>
      <c r="F144" s="70"/>
      <c r="G144" s="171">
        <v>82900</v>
      </c>
      <c r="H144" s="160"/>
      <c r="I144" s="171"/>
      <c r="J144" s="160"/>
    </row>
    <row r="145" spans="1:10" hidden="1">
      <c r="A145" s="16"/>
      <c r="B145" s="16"/>
      <c r="C145" s="16"/>
      <c r="D145" s="16"/>
      <c r="E145" s="150" t="s">
        <v>475</v>
      </c>
      <c r="F145" s="70"/>
      <c r="G145" s="171">
        <v>12819.55</v>
      </c>
      <c r="H145" s="160"/>
      <c r="I145" s="171"/>
      <c r="J145" s="160"/>
    </row>
    <row r="146" spans="1:10" hidden="1">
      <c r="A146" s="16"/>
      <c r="B146" s="16"/>
      <c r="C146" s="16"/>
      <c r="D146" s="16"/>
      <c r="E146" s="150" t="s">
        <v>476</v>
      </c>
      <c r="F146" s="70"/>
      <c r="G146" s="171">
        <v>502383700.32999998</v>
      </c>
      <c r="H146" s="160"/>
      <c r="I146" s="171"/>
      <c r="J146" s="160"/>
    </row>
    <row r="147" spans="1:10" hidden="1">
      <c r="A147" s="16"/>
      <c r="B147" s="16"/>
      <c r="C147" s="16"/>
      <c r="D147" s="16"/>
      <c r="E147" s="150" t="s">
        <v>477</v>
      </c>
      <c r="F147" s="70"/>
      <c r="G147" s="171">
        <v>264000</v>
      </c>
      <c r="H147" s="160"/>
      <c r="I147" s="171"/>
      <c r="J147" s="160"/>
    </row>
    <row r="148" spans="1:10" hidden="1">
      <c r="A148" s="16"/>
      <c r="B148" s="16"/>
      <c r="C148" s="16"/>
      <c r="D148" s="16"/>
      <c r="E148" s="150" t="s">
        <v>173</v>
      </c>
      <c r="F148" s="70"/>
      <c r="G148" s="171">
        <v>156095442.22999999</v>
      </c>
      <c r="H148" s="160"/>
      <c r="I148" s="171"/>
      <c r="J148" s="160"/>
    </row>
    <row r="149" spans="1:10" hidden="1">
      <c r="A149" s="16"/>
      <c r="B149" s="16"/>
      <c r="C149" s="16"/>
      <c r="D149" s="16"/>
      <c r="E149" s="150" t="s">
        <v>478</v>
      </c>
      <c r="F149" s="70"/>
      <c r="G149" s="171">
        <v>33031</v>
      </c>
      <c r="H149" s="160"/>
      <c r="I149" s="171"/>
      <c r="J149" s="160"/>
    </row>
    <row r="150" spans="1:10" hidden="1">
      <c r="A150" s="16"/>
      <c r="B150" s="16"/>
      <c r="C150" s="16"/>
      <c r="D150" s="16"/>
      <c r="E150" s="150" t="s">
        <v>479</v>
      </c>
      <c r="F150" s="70"/>
      <c r="G150" s="171">
        <v>1250548.53</v>
      </c>
      <c r="H150" s="160"/>
      <c r="I150" s="171"/>
      <c r="J150" s="160"/>
    </row>
    <row r="151" spans="1:10" hidden="1">
      <c r="A151" s="16"/>
      <c r="B151" s="16"/>
      <c r="C151" s="16"/>
      <c r="D151" s="16"/>
      <c r="E151" s="150" t="s">
        <v>480</v>
      </c>
      <c r="F151" s="70"/>
      <c r="G151" s="171">
        <v>90000</v>
      </c>
      <c r="H151" s="160"/>
      <c r="I151" s="171"/>
      <c r="J151" s="160"/>
    </row>
    <row r="152" spans="1:10" hidden="1">
      <c r="A152" s="16"/>
      <c r="B152" s="16"/>
      <c r="C152" s="16"/>
      <c r="D152" s="16"/>
      <c r="E152" s="150" t="s">
        <v>481</v>
      </c>
      <c r="F152" s="70"/>
      <c r="G152" s="171">
        <v>400000</v>
      </c>
      <c r="H152" s="160"/>
      <c r="I152" s="171"/>
      <c r="J152" s="160"/>
    </row>
    <row r="153" spans="1:10" hidden="1">
      <c r="A153" s="181"/>
      <c r="B153" s="181"/>
      <c r="C153" s="181"/>
      <c r="D153" s="181"/>
      <c r="E153" s="180" t="s">
        <v>812</v>
      </c>
      <c r="F153" s="97"/>
      <c r="G153" s="171">
        <v>1000000</v>
      </c>
      <c r="H153" s="160"/>
      <c r="I153" s="171"/>
      <c r="J153" s="160"/>
    </row>
    <row r="154" spans="1:10" hidden="1">
      <c r="A154" s="16"/>
      <c r="B154" s="16"/>
      <c r="C154" s="16"/>
      <c r="D154" s="16"/>
      <c r="E154" s="150" t="s">
        <v>482</v>
      </c>
      <c r="F154" s="70"/>
      <c r="G154" s="171">
        <v>200000</v>
      </c>
      <c r="H154" s="160"/>
      <c r="I154" s="171"/>
      <c r="J154" s="160"/>
    </row>
    <row r="155" spans="1:10" hidden="1">
      <c r="A155" s="16"/>
      <c r="B155" s="16"/>
      <c r="C155" s="16"/>
      <c r="D155" s="16"/>
      <c r="E155" s="150" t="s">
        <v>483</v>
      </c>
      <c r="F155" s="70"/>
      <c r="G155" s="171">
        <v>68757.98</v>
      </c>
      <c r="H155" s="160"/>
      <c r="I155" s="171"/>
      <c r="J155" s="160"/>
    </row>
    <row r="156" spans="1:10" hidden="1">
      <c r="A156" s="16"/>
      <c r="B156" s="16"/>
      <c r="C156" s="16"/>
      <c r="D156" s="16"/>
      <c r="E156" s="150" t="s">
        <v>484</v>
      </c>
      <c r="F156" s="70"/>
      <c r="G156" s="171">
        <v>170804451.00999999</v>
      </c>
      <c r="H156" s="160"/>
      <c r="I156" s="171"/>
      <c r="J156" s="160"/>
    </row>
    <row r="157" spans="1:10" hidden="1">
      <c r="A157" s="181"/>
      <c r="B157" s="181"/>
      <c r="C157" s="181"/>
      <c r="D157" s="181"/>
      <c r="E157" s="180" t="s">
        <v>1075</v>
      </c>
      <c r="F157" s="70"/>
      <c r="G157" s="171">
        <v>7000000</v>
      </c>
      <c r="H157" s="160"/>
      <c r="I157" s="171"/>
      <c r="J157" s="160"/>
    </row>
    <row r="158" spans="1:10" hidden="1">
      <c r="A158" s="181"/>
      <c r="B158" s="181"/>
      <c r="C158" s="181"/>
      <c r="D158" s="181"/>
      <c r="E158" s="180" t="s">
        <v>1154</v>
      </c>
      <c r="F158" s="70"/>
      <c r="G158" s="171">
        <v>80000000</v>
      </c>
      <c r="H158" s="160"/>
      <c r="I158" s="171"/>
      <c r="J158" s="160"/>
    </row>
    <row r="159" spans="1:10" hidden="1">
      <c r="A159" s="16"/>
      <c r="B159" s="16"/>
      <c r="C159" s="16"/>
      <c r="D159" s="16"/>
      <c r="E159" s="150" t="s">
        <v>181</v>
      </c>
      <c r="F159" s="70"/>
      <c r="G159" s="171">
        <v>300000</v>
      </c>
      <c r="H159" s="160"/>
      <c r="I159" s="171"/>
      <c r="J159" s="160"/>
    </row>
    <row r="160" spans="1:10" hidden="1">
      <c r="A160" s="16"/>
      <c r="B160" s="16"/>
      <c r="C160" s="16"/>
      <c r="D160" s="16"/>
      <c r="E160" s="150" t="s">
        <v>485</v>
      </c>
      <c r="F160" s="70"/>
      <c r="G160" s="171">
        <v>2360707.7999999998</v>
      </c>
      <c r="H160" s="160"/>
      <c r="I160" s="171"/>
      <c r="J160" s="160"/>
    </row>
    <row r="161" spans="1:10" hidden="1">
      <c r="A161" s="16"/>
      <c r="B161" s="16"/>
      <c r="C161" s="16"/>
      <c r="D161" s="16"/>
      <c r="E161" s="150" t="s">
        <v>486</v>
      </c>
      <c r="F161" s="70"/>
      <c r="G161" s="171">
        <v>1785670.17</v>
      </c>
      <c r="H161" s="160"/>
      <c r="I161" s="171"/>
      <c r="J161" s="160"/>
    </row>
    <row r="162" spans="1:10" hidden="1">
      <c r="A162" s="16"/>
      <c r="B162" s="16"/>
      <c r="C162" s="16"/>
      <c r="D162" s="16"/>
      <c r="E162" s="150" t="s">
        <v>184</v>
      </c>
      <c r="F162" s="70"/>
      <c r="G162" s="171">
        <v>230437.5</v>
      </c>
      <c r="H162" s="160"/>
      <c r="I162" s="171"/>
      <c r="J162" s="160"/>
    </row>
    <row r="163" spans="1:10" hidden="1">
      <c r="A163" s="16"/>
      <c r="B163" s="16"/>
      <c r="C163" s="16"/>
      <c r="D163" s="16"/>
      <c r="E163" s="150" t="s">
        <v>487</v>
      </c>
      <c r="F163" s="70"/>
      <c r="G163" s="171">
        <v>760367955.53999996</v>
      </c>
      <c r="H163" s="160"/>
      <c r="I163" s="171"/>
      <c r="J163" s="160"/>
    </row>
    <row r="164" spans="1:10" hidden="1">
      <c r="A164" s="16"/>
      <c r="B164" s="16"/>
      <c r="C164" s="16"/>
      <c r="D164" s="16"/>
      <c r="E164" s="148" t="s">
        <v>186</v>
      </c>
      <c r="F164" s="70"/>
      <c r="G164" s="171">
        <v>100000</v>
      </c>
      <c r="H164" s="160"/>
      <c r="I164" s="171"/>
      <c r="J164" s="160"/>
    </row>
    <row r="165" spans="1:10" hidden="1">
      <c r="A165" s="16"/>
      <c r="B165" s="16"/>
      <c r="C165" s="16"/>
      <c r="D165" s="16"/>
      <c r="E165" s="148" t="s">
        <v>488</v>
      </c>
      <c r="F165" s="70"/>
      <c r="G165" s="171">
        <v>33983510.950000003</v>
      </c>
      <c r="H165" s="160"/>
      <c r="I165" s="171"/>
      <c r="J165" s="160"/>
    </row>
    <row r="166" spans="1:10" hidden="1">
      <c r="A166" s="16"/>
      <c r="B166" s="16"/>
      <c r="C166" s="16"/>
      <c r="D166" s="16"/>
      <c r="E166" s="150" t="s">
        <v>489</v>
      </c>
      <c r="F166" s="70"/>
      <c r="G166" s="171">
        <v>300000</v>
      </c>
      <c r="H166" s="160"/>
      <c r="I166" s="171"/>
      <c r="J166" s="160"/>
    </row>
    <row r="167" spans="1:10" hidden="1">
      <c r="A167" s="16"/>
      <c r="B167" s="16"/>
      <c r="C167" s="16"/>
      <c r="D167" s="16"/>
      <c r="E167" s="150" t="s">
        <v>490</v>
      </c>
      <c r="F167" s="70"/>
      <c r="G167" s="171">
        <v>3006792.05</v>
      </c>
      <c r="H167" s="160"/>
      <c r="I167" s="171"/>
      <c r="J167" s="160"/>
    </row>
    <row r="168" spans="1:10" hidden="1">
      <c r="A168" s="16"/>
      <c r="B168" s="16"/>
      <c r="C168" s="16"/>
      <c r="D168" s="16"/>
      <c r="E168" s="150" t="s">
        <v>190</v>
      </c>
      <c r="F168" s="70"/>
      <c r="G168" s="171">
        <v>100000</v>
      </c>
      <c r="H168" s="160"/>
      <c r="I168" s="171"/>
      <c r="J168" s="160"/>
    </row>
    <row r="169" spans="1:10" hidden="1">
      <c r="A169" s="16"/>
      <c r="B169" s="16"/>
      <c r="C169" s="16"/>
      <c r="D169" s="16"/>
      <c r="E169" s="150" t="s">
        <v>491</v>
      </c>
      <c r="F169" s="70"/>
      <c r="G169" s="171">
        <v>100000</v>
      </c>
      <c r="H169" s="160"/>
      <c r="I169" s="171"/>
      <c r="J169" s="160"/>
    </row>
    <row r="170" spans="1:10" hidden="1">
      <c r="A170" s="16"/>
      <c r="B170" s="16"/>
      <c r="C170" s="16"/>
      <c r="D170" s="16"/>
      <c r="E170" s="150" t="s">
        <v>192</v>
      </c>
      <c r="F170" s="70"/>
      <c r="G170" s="171">
        <v>280000</v>
      </c>
      <c r="H170" s="160"/>
      <c r="I170" s="171"/>
      <c r="J170" s="160"/>
    </row>
    <row r="171" spans="1:10" hidden="1">
      <c r="A171" s="16"/>
      <c r="B171" s="16"/>
      <c r="C171" s="16"/>
      <c r="D171" s="16"/>
      <c r="E171" s="150" t="s">
        <v>492</v>
      </c>
      <c r="F171" s="70"/>
      <c r="G171" s="171">
        <v>44992999.530000001</v>
      </c>
      <c r="H171" s="160"/>
      <c r="I171" s="171"/>
      <c r="J171" s="160"/>
    </row>
    <row r="172" spans="1:10" hidden="1">
      <c r="A172" s="16"/>
      <c r="B172" s="16"/>
      <c r="C172" s="16"/>
      <c r="D172" s="16"/>
      <c r="E172" s="150" t="s">
        <v>194</v>
      </c>
      <c r="F172" s="70"/>
      <c r="G172" s="171">
        <v>200000</v>
      </c>
      <c r="H172" s="160"/>
      <c r="I172" s="171"/>
      <c r="J172" s="160"/>
    </row>
    <row r="173" spans="1:10" hidden="1">
      <c r="A173" s="16"/>
      <c r="B173" s="16"/>
      <c r="C173" s="16"/>
      <c r="D173" s="16"/>
      <c r="E173" s="150" t="s">
        <v>493</v>
      </c>
      <c r="F173" s="70"/>
      <c r="G173" s="171">
        <v>1733164.91</v>
      </c>
      <c r="H173" s="160"/>
      <c r="I173" s="171"/>
      <c r="J173" s="160"/>
    </row>
    <row r="174" spans="1:10" hidden="1">
      <c r="A174" s="16"/>
      <c r="B174" s="16"/>
      <c r="C174" s="16"/>
      <c r="D174" s="16"/>
      <c r="E174" s="150" t="s">
        <v>196</v>
      </c>
      <c r="F174" s="70"/>
      <c r="G174" s="171">
        <v>80000</v>
      </c>
      <c r="H174" s="160"/>
      <c r="I174" s="171"/>
      <c r="J174" s="160"/>
    </row>
    <row r="175" spans="1:10" hidden="1">
      <c r="A175" s="16"/>
      <c r="B175" s="16"/>
      <c r="C175" s="16"/>
      <c r="D175" s="16"/>
      <c r="E175" s="150" t="s">
        <v>197</v>
      </c>
      <c r="F175" s="70"/>
      <c r="G175" s="171">
        <v>100000</v>
      </c>
      <c r="H175" s="160"/>
      <c r="I175" s="171"/>
      <c r="J175" s="160"/>
    </row>
    <row r="176" spans="1:10" hidden="1">
      <c r="A176" s="16"/>
      <c r="B176" s="16"/>
      <c r="C176" s="16"/>
      <c r="D176" s="16"/>
      <c r="E176" s="150" t="s">
        <v>198</v>
      </c>
      <c r="F176" s="70"/>
      <c r="G176" s="171">
        <v>150000</v>
      </c>
      <c r="H176" s="160"/>
      <c r="I176" s="171"/>
      <c r="J176" s="160"/>
    </row>
    <row r="177" spans="1:10" hidden="1">
      <c r="A177" s="16"/>
      <c r="B177" s="16"/>
      <c r="C177" s="16"/>
      <c r="D177" s="16"/>
      <c r="E177" s="150" t="s">
        <v>199</v>
      </c>
      <c r="F177" s="70"/>
      <c r="G177" s="171">
        <v>150000</v>
      </c>
      <c r="H177" s="160"/>
      <c r="I177" s="171"/>
      <c r="J177" s="160"/>
    </row>
    <row r="178" spans="1:10" hidden="1">
      <c r="A178" s="16"/>
      <c r="B178" s="16"/>
      <c r="C178" s="16"/>
      <c r="D178" s="16"/>
      <c r="E178" s="150" t="s">
        <v>200</v>
      </c>
      <c r="F178" s="70"/>
      <c r="G178" s="171">
        <v>50000</v>
      </c>
      <c r="H178" s="160"/>
      <c r="I178" s="171"/>
      <c r="J178" s="160"/>
    </row>
    <row r="179" spans="1:10" hidden="1">
      <c r="A179" s="16"/>
      <c r="B179" s="16"/>
      <c r="C179" s="16"/>
      <c r="D179" s="16"/>
      <c r="E179" s="150" t="s">
        <v>201</v>
      </c>
      <c r="F179" s="70"/>
      <c r="G179" s="171">
        <v>233340</v>
      </c>
      <c r="H179" s="160"/>
      <c r="I179" s="171"/>
      <c r="J179" s="160"/>
    </row>
    <row r="180" spans="1:10" hidden="1">
      <c r="A180" s="16"/>
      <c r="B180" s="16"/>
      <c r="C180" s="16"/>
      <c r="D180" s="16"/>
      <c r="E180" s="150" t="s">
        <v>202</v>
      </c>
      <c r="F180" s="70"/>
      <c r="G180" s="171">
        <v>1100000</v>
      </c>
      <c r="H180" s="160"/>
      <c r="I180" s="171"/>
      <c r="J180" s="160"/>
    </row>
    <row r="181" spans="1:10" hidden="1">
      <c r="A181" s="16"/>
      <c r="B181" s="16"/>
      <c r="C181" s="16"/>
      <c r="D181" s="16"/>
      <c r="E181" s="150" t="s">
        <v>203</v>
      </c>
      <c r="F181" s="70"/>
      <c r="G181" s="171">
        <v>4000000</v>
      </c>
      <c r="H181" s="160"/>
      <c r="I181" s="171"/>
      <c r="J181" s="160"/>
    </row>
    <row r="182" spans="1:10" hidden="1">
      <c r="A182" s="16"/>
      <c r="B182" s="16"/>
      <c r="C182" s="16"/>
      <c r="D182" s="16"/>
      <c r="E182" s="150" t="s">
        <v>204</v>
      </c>
      <c r="F182" s="70"/>
      <c r="G182" s="171">
        <v>671093.75</v>
      </c>
      <c r="H182" s="160"/>
      <c r="I182" s="171"/>
      <c r="J182" s="160"/>
    </row>
    <row r="183" spans="1:10" hidden="1">
      <c r="A183" s="16"/>
      <c r="B183" s="16"/>
      <c r="C183" s="16"/>
      <c r="D183" s="16"/>
      <c r="E183" s="150" t="s">
        <v>205</v>
      </c>
      <c r="F183" s="70"/>
      <c r="G183" s="171">
        <v>175000</v>
      </c>
      <c r="H183" s="160"/>
      <c r="I183" s="171"/>
      <c r="J183" s="160"/>
    </row>
    <row r="184" spans="1:10" hidden="1">
      <c r="A184" s="16"/>
      <c r="B184" s="16"/>
      <c r="C184" s="16"/>
      <c r="D184" s="16"/>
      <c r="E184" s="150" t="s">
        <v>206</v>
      </c>
      <c r="F184" s="70"/>
      <c r="G184" s="171">
        <v>470000</v>
      </c>
      <c r="H184" s="160"/>
      <c r="I184" s="171"/>
      <c r="J184" s="160"/>
    </row>
    <row r="185" spans="1:10" hidden="1">
      <c r="A185" s="16"/>
      <c r="B185" s="16"/>
      <c r="C185" s="16"/>
      <c r="D185" s="16"/>
      <c r="E185" s="150" t="s">
        <v>207</v>
      </c>
      <c r="F185" s="70"/>
      <c r="G185" s="171">
        <v>1372049.07</v>
      </c>
      <c r="H185" s="160"/>
      <c r="I185" s="171"/>
      <c r="J185" s="160"/>
    </row>
    <row r="186" spans="1:10" hidden="1">
      <c r="A186" s="16"/>
      <c r="B186" s="16"/>
      <c r="C186" s="16"/>
      <c r="D186" s="16"/>
      <c r="E186" s="150" t="s">
        <v>208</v>
      </c>
      <c r="F186" s="70"/>
      <c r="G186" s="171">
        <v>200000</v>
      </c>
      <c r="H186" s="160"/>
      <c r="I186" s="171"/>
      <c r="J186" s="160"/>
    </row>
    <row r="187" spans="1:10" hidden="1">
      <c r="A187" s="16"/>
      <c r="B187" s="16"/>
      <c r="C187" s="16"/>
      <c r="D187" s="16"/>
      <c r="E187" s="150" t="s">
        <v>209</v>
      </c>
      <c r="F187" s="70"/>
      <c r="G187" s="171">
        <v>100000</v>
      </c>
      <c r="H187" s="160"/>
      <c r="I187" s="171"/>
      <c r="J187" s="160"/>
    </row>
    <row r="188" spans="1:10" hidden="1">
      <c r="A188" s="16"/>
      <c r="B188" s="16"/>
      <c r="C188" s="16"/>
      <c r="D188" s="16"/>
      <c r="E188" s="150" t="s">
        <v>210</v>
      </c>
      <c r="F188" s="70"/>
      <c r="G188" s="171">
        <v>60000</v>
      </c>
      <c r="H188" s="160"/>
      <c r="I188" s="171"/>
      <c r="J188" s="160"/>
    </row>
    <row r="189" spans="1:10" hidden="1">
      <c r="A189" s="16"/>
      <c r="B189" s="16"/>
      <c r="C189" s="16"/>
      <c r="D189" s="16"/>
      <c r="E189" s="150" t="s">
        <v>211</v>
      </c>
      <c r="F189" s="70"/>
      <c r="G189" s="171">
        <v>511870.3</v>
      </c>
      <c r="H189" s="160"/>
      <c r="I189" s="171"/>
      <c r="J189" s="160"/>
    </row>
    <row r="190" spans="1:10" hidden="1">
      <c r="A190" s="16"/>
      <c r="B190" s="16"/>
      <c r="C190" s="16"/>
      <c r="D190" s="16"/>
      <c r="E190" s="150" t="s">
        <v>494</v>
      </c>
      <c r="F190" s="70"/>
      <c r="G190" s="171">
        <v>581020</v>
      </c>
      <c r="H190" s="160"/>
      <c r="I190" s="171"/>
      <c r="J190" s="160"/>
    </row>
    <row r="191" spans="1:10" hidden="1">
      <c r="A191" s="16"/>
      <c r="B191" s="16"/>
      <c r="C191" s="16"/>
      <c r="D191" s="16"/>
      <c r="E191" s="150" t="s">
        <v>212</v>
      </c>
      <c r="F191" s="70"/>
      <c r="G191" s="171">
        <v>308567</v>
      </c>
      <c r="H191" s="160"/>
      <c r="I191" s="171"/>
      <c r="J191" s="160"/>
    </row>
    <row r="192" spans="1:10" hidden="1">
      <c r="A192" s="16"/>
      <c r="B192" s="16"/>
      <c r="C192" s="16"/>
      <c r="D192" s="16"/>
      <c r="E192" s="148" t="s">
        <v>213</v>
      </c>
      <c r="F192" s="70"/>
      <c r="G192" s="171">
        <v>624150.43999999994</v>
      </c>
      <c r="H192" s="160"/>
      <c r="I192" s="171"/>
      <c r="J192" s="160"/>
    </row>
    <row r="193" spans="1:10" hidden="1">
      <c r="A193" s="16"/>
      <c r="B193" s="16"/>
      <c r="C193" s="16"/>
      <c r="D193" s="16"/>
      <c r="E193" s="148" t="s">
        <v>495</v>
      </c>
      <c r="F193" s="70"/>
      <c r="G193" s="171">
        <v>200000</v>
      </c>
      <c r="H193" s="160"/>
      <c r="I193" s="171"/>
      <c r="J193" s="160"/>
    </row>
    <row r="194" spans="1:10" hidden="1">
      <c r="A194" s="16"/>
      <c r="B194" s="16"/>
      <c r="C194" s="16"/>
      <c r="D194" s="16"/>
      <c r="E194" s="149" t="s">
        <v>215</v>
      </c>
      <c r="F194" s="70"/>
      <c r="G194" s="171">
        <v>426905</v>
      </c>
      <c r="H194" s="160"/>
      <c r="I194" s="171"/>
      <c r="J194" s="160"/>
    </row>
    <row r="195" spans="1:10" hidden="1">
      <c r="A195" s="16"/>
      <c r="B195" s="16"/>
      <c r="C195" s="16"/>
      <c r="D195" s="16"/>
      <c r="E195" s="149" t="s">
        <v>216</v>
      </c>
      <c r="F195" s="70"/>
      <c r="G195" s="171">
        <v>525000</v>
      </c>
      <c r="H195" s="160"/>
      <c r="I195" s="171"/>
      <c r="J195" s="160"/>
    </row>
    <row r="196" spans="1:10" hidden="1">
      <c r="A196" s="16"/>
      <c r="B196" s="16"/>
      <c r="C196" s="16"/>
      <c r="D196" s="16"/>
      <c r="E196" s="149" t="s">
        <v>217</v>
      </c>
      <c r="F196" s="70"/>
      <c r="G196" s="171">
        <v>172840.78</v>
      </c>
      <c r="H196" s="160"/>
      <c r="I196" s="171"/>
      <c r="J196" s="160"/>
    </row>
    <row r="197" spans="1:10" hidden="1">
      <c r="A197" s="16"/>
      <c r="B197" s="16"/>
      <c r="C197" s="16"/>
      <c r="D197" s="16"/>
      <c r="E197" s="149" t="s">
        <v>218</v>
      </c>
      <c r="F197" s="70"/>
      <c r="G197" s="171">
        <v>136000</v>
      </c>
      <c r="H197" s="160"/>
      <c r="I197" s="171"/>
      <c r="J197" s="160"/>
    </row>
    <row r="198" spans="1:10" hidden="1">
      <c r="A198" s="16"/>
      <c r="B198" s="16"/>
      <c r="C198" s="16"/>
      <c r="D198" s="16"/>
      <c r="E198" s="149" t="s">
        <v>219</v>
      </c>
      <c r="F198" s="70"/>
      <c r="G198" s="171">
        <v>796208.56</v>
      </c>
      <c r="H198" s="160"/>
      <c r="I198" s="171"/>
      <c r="J198" s="160"/>
    </row>
    <row r="199" spans="1:10" hidden="1">
      <c r="A199" s="16"/>
      <c r="B199" s="16"/>
      <c r="C199" s="16"/>
      <c r="D199" s="16"/>
      <c r="E199" s="149" t="s">
        <v>220</v>
      </c>
      <c r="F199" s="70"/>
      <c r="G199" s="171">
        <v>338527</v>
      </c>
      <c r="H199" s="160"/>
      <c r="I199" s="171"/>
      <c r="J199" s="160"/>
    </row>
    <row r="200" spans="1:10" hidden="1">
      <c r="A200" s="16"/>
      <c r="B200" s="16"/>
      <c r="C200" s="16"/>
      <c r="D200" s="16"/>
      <c r="E200" s="149" t="s">
        <v>496</v>
      </c>
      <c r="F200" s="70"/>
      <c r="G200" s="171">
        <v>200000</v>
      </c>
      <c r="H200" s="160"/>
      <c r="I200" s="171"/>
      <c r="J200" s="160"/>
    </row>
    <row r="201" spans="1:10" hidden="1">
      <c r="A201" s="16"/>
      <c r="B201" s="16"/>
      <c r="C201" s="16"/>
      <c r="D201" s="16"/>
      <c r="E201" s="149" t="s">
        <v>497</v>
      </c>
      <c r="F201" s="70"/>
      <c r="G201" s="171">
        <v>200000</v>
      </c>
      <c r="H201" s="160"/>
      <c r="I201" s="171"/>
      <c r="J201" s="160"/>
    </row>
    <row r="202" spans="1:10" hidden="1">
      <c r="A202" s="16"/>
      <c r="B202" s="16"/>
      <c r="C202" s="16"/>
      <c r="D202" s="16"/>
      <c r="E202" s="149" t="s">
        <v>498</v>
      </c>
      <c r="F202" s="70"/>
      <c r="G202" s="171">
        <v>200000</v>
      </c>
      <c r="H202" s="160"/>
      <c r="I202" s="171"/>
      <c r="J202" s="160"/>
    </row>
    <row r="203" spans="1:10" hidden="1">
      <c r="A203" s="16"/>
      <c r="B203" s="16"/>
      <c r="C203" s="16"/>
      <c r="D203" s="16"/>
      <c r="E203" s="149" t="s">
        <v>499</v>
      </c>
      <c r="F203" s="70"/>
      <c r="G203" s="171">
        <v>200000</v>
      </c>
      <c r="H203" s="160"/>
      <c r="I203" s="171"/>
      <c r="J203" s="160"/>
    </row>
    <row r="204" spans="1:10" hidden="1">
      <c r="A204" s="16"/>
      <c r="B204" s="16"/>
      <c r="C204" s="16"/>
      <c r="D204" s="16"/>
      <c r="E204" s="149" t="s">
        <v>225</v>
      </c>
      <c r="F204" s="70"/>
      <c r="G204" s="171">
        <v>1000000</v>
      </c>
      <c r="H204" s="160"/>
      <c r="I204" s="171"/>
      <c r="J204" s="160"/>
    </row>
    <row r="205" spans="1:10" hidden="1">
      <c r="A205" s="16"/>
      <c r="B205" s="16"/>
      <c r="C205" s="16"/>
      <c r="D205" s="16"/>
      <c r="E205" s="149" t="s">
        <v>226</v>
      </c>
      <c r="F205" s="70"/>
      <c r="G205" s="171">
        <v>45841.56</v>
      </c>
      <c r="H205" s="160"/>
      <c r="I205" s="171"/>
      <c r="J205" s="160"/>
    </row>
    <row r="206" spans="1:10" hidden="1">
      <c r="A206" s="16"/>
      <c r="B206" s="16"/>
      <c r="C206" s="16"/>
      <c r="D206" s="16"/>
      <c r="E206" s="149" t="s">
        <v>227</v>
      </c>
      <c r="F206" s="70"/>
      <c r="G206" s="171">
        <v>100000</v>
      </c>
      <c r="H206" s="160"/>
      <c r="I206" s="171"/>
      <c r="J206" s="160"/>
    </row>
    <row r="207" spans="1:10" hidden="1">
      <c r="A207" s="16"/>
      <c r="B207" s="16"/>
      <c r="C207" s="16"/>
      <c r="D207" s="16"/>
      <c r="E207" s="149" t="s">
        <v>228</v>
      </c>
      <c r="F207" s="70"/>
      <c r="G207" s="171">
        <v>100000</v>
      </c>
      <c r="H207" s="160"/>
      <c r="I207" s="171"/>
      <c r="J207" s="160"/>
    </row>
    <row r="208" spans="1:10" hidden="1">
      <c r="A208" s="16"/>
      <c r="B208" s="16"/>
      <c r="C208" s="16"/>
      <c r="D208" s="16"/>
      <c r="E208" s="149" t="s">
        <v>229</v>
      </c>
      <c r="F208" s="70"/>
      <c r="G208" s="171">
        <v>100000</v>
      </c>
      <c r="H208" s="160"/>
      <c r="I208" s="171"/>
      <c r="J208" s="160"/>
    </row>
    <row r="209" spans="1:11" hidden="1">
      <c r="A209" s="16"/>
      <c r="B209" s="16"/>
      <c r="C209" s="16"/>
      <c r="D209" s="16"/>
      <c r="E209" s="149" t="s">
        <v>500</v>
      </c>
      <c r="F209" s="70"/>
      <c r="G209" s="171">
        <v>82740339.599999994</v>
      </c>
      <c r="H209" s="160"/>
      <c r="I209" s="171"/>
      <c r="J209" s="160"/>
    </row>
    <row r="210" spans="1:11" hidden="1">
      <c r="A210" s="16"/>
      <c r="B210" s="16"/>
      <c r="C210" s="16"/>
      <c r="D210" s="16"/>
      <c r="E210" s="149" t="s">
        <v>501</v>
      </c>
      <c r="F210" s="70"/>
      <c r="G210" s="171">
        <v>1000000</v>
      </c>
      <c r="H210" s="160"/>
      <c r="I210" s="171"/>
      <c r="J210" s="160"/>
    </row>
    <row r="211" spans="1:11" hidden="1">
      <c r="A211" s="16"/>
      <c r="B211" s="16"/>
      <c r="C211" s="16"/>
      <c r="D211" s="16"/>
      <c r="E211" s="149" t="s">
        <v>502</v>
      </c>
      <c r="F211" s="70"/>
      <c r="G211" s="171">
        <v>2575200</v>
      </c>
      <c r="H211" s="160"/>
      <c r="I211" s="171"/>
      <c r="J211" s="160"/>
    </row>
    <row r="212" spans="1:11" hidden="1">
      <c r="A212" s="181"/>
      <c r="B212" s="181"/>
      <c r="C212" s="181"/>
      <c r="D212" s="181"/>
      <c r="E212" s="180" t="s">
        <v>813</v>
      </c>
      <c r="F212" s="97"/>
      <c r="G212" s="171">
        <v>6599525.4699999997</v>
      </c>
      <c r="H212" s="160"/>
      <c r="I212" s="171"/>
      <c r="J212" s="160"/>
    </row>
    <row r="213" spans="1:11" hidden="1">
      <c r="A213" s="181"/>
      <c r="B213" s="181"/>
      <c r="C213" s="181"/>
      <c r="D213" s="181"/>
      <c r="E213" s="180" t="s">
        <v>1042</v>
      </c>
      <c r="F213" s="97"/>
      <c r="G213" s="171">
        <v>500000</v>
      </c>
      <c r="H213" s="160"/>
      <c r="I213" s="171"/>
      <c r="J213" s="160"/>
    </row>
    <row r="214" spans="1:11" hidden="1">
      <c r="A214" s="89"/>
      <c r="B214" s="89"/>
      <c r="C214" s="89"/>
      <c r="D214" s="89"/>
      <c r="E214" s="89" t="s">
        <v>1048</v>
      </c>
      <c r="F214" s="6"/>
      <c r="G214" s="171">
        <v>11607000</v>
      </c>
      <c r="H214" s="160"/>
      <c r="I214" s="171"/>
      <c r="J214" s="160"/>
    </row>
    <row r="215" spans="1:11" hidden="1">
      <c r="A215" s="16"/>
      <c r="B215" s="16"/>
      <c r="C215" s="16"/>
      <c r="D215" s="16"/>
      <c r="E215" s="149" t="s">
        <v>17</v>
      </c>
      <c r="F215" s="70"/>
      <c r="G215" s="171">
        <v>51333536.710000001</v>
      </c>
      <c r="H215" s="160"/>
      <c r="I215" s="171"/>
      <c r="J215" s="160"/>
    </row>
    <row r="216" spans="1:11">
      <c r="A216" s="16"/>
      <c r="B216" s="16"/>
      <c r="C216" s="16"/>
      <c r="D216" s="16"/>
      <c r="E216" s="150" t="s">
        <v>503</v>
      </c>
      <c r="F216" s="70">
        <v>8</v>
      </c>
      <c r="G216" s="171">
        <v>1941560904.3199997</v>
      </c>
      <c r="H216" s="164"/>
      <c r="I216" s="171">
        <v>1514959640.22</v>
      </c>
      <c r="J216" s="164"/>
    </row>
    <row r="217" spans="1:11">
      <c r="A217" s="16"/>
      <c r="B217" s="16"/>
      <c r="C217" s="16"/>
      <c r="D217" s="16"/>
      <c r="E217" s="150" t="s">
        <v>504</v>
      </c>
      <c r="F217" s="70">
        <v>9</v>
      </c>
      <c r="G217" s="171">
        <v>40607338362.269997</v>
      </c>
      <c r="H217" s="166"/>
      <c r="I217" s="171">
        <v>40753201148.300003</v>
      </c>
      <c r="J217" s="166"/>
    </row>
    <row r="218" spans="1:11">
      <c r="A218" s="16"/>
      <c r="B218" s="16"/>
      <c r="C218" s="16"/>
      <c r="D218" s="16"/>
      <c r="E218" s="151" t="s">
        <v>505</v>
      </c>
      <c r="F218" s="77" t="s">
        <v>506</v>
      </c>
      <c r="G218" s="172">
        <v>534630215.43000001</v>
      </c>
      <c r="H218" s="173">
        <v>43261940887.929993</v>
      </c>
      <c r="I218" s="172">
        <v>341005087.39999998</v>
      </c>
      <c r="J218" s="173">
        <v>42773177765.800011</v>
      </c>
    </row>
    <row r="219" spans="1:11" ht="15.75">
      <c r="C219" s="16"/>
      <c r="D219" s="16"/>
      <c r="E219" s="13" t="s">
        <v>625</v>
      </c>
      <c r="F219" s="72"/>
      <c r="G219" s="170"/>
      <c r="H219" s="174">
        <v>43863842052.349991</v>
      </c>
      <c r="I219" s="144"/>
      <c r="J219" s="174">
        <v>43230332077.670013</v>
      </c>
    </row>
    <row r="220" spans="1:11">
      <c r="C220" s="16"/>
      <c r="D220" s="16"/>
      <c r="E220" s="151"/>
      <c r="F220" s="74"/>
      <c r="G220" s="14"/>
      <c r="H220" s="160"/>
      <c r="I220" s="144"/>
      <c r="J220" s="160"/>
    </row>
    <row r="221" spans="1:11">
      <c r="C221" s="16"/>
      <c r="D221" s="16"/>
      <c r="E221" s="17" t="s">
        <v>507</v>
      </c>
      <c r="F221" s="75"/>
      <c r="G221" s="14"/>
      <c r="H221" s="160"/>
      <c r="I221" s="144"/>
      <c r="J221" s="160"/>
      <c r="K221" s="61"/>
    </row>
    <row r="222" spans="1:11">
      <c r="C222" s="16"/>
      <c r="D222" s="16"/>
      <c r="E222" s="17"/>
      <c r="F222" s="75"/>
      <c r="G222" s="14"/>
      <c r="H222" s="160"/>
      <c r="I222" s="144"/>
      <c r="J222" s="160"/>
    </row>
    <row r="223" spans="1:11">
      <c r="E223" s="148" t="s">
        <v>508</v>
      </c>
      <c r="F223" s="76"/>
      <c r="G223" s="160"/>
      <c r="H223" s="160"/>
      <c r="I223" s="144"/>
      <c r="J223" s="160"/>
    </row>
    <row r="224" spans="1:11">
      <c r="E224" s="150"/>
      <c r="F224" s="76"/>
      <c r="G224" s="160"/>
      <c r="H224" s="160"/>
      <c r="I224" s="144"/>
      <c r="J224" s="160"/>
    </row>
    <row r="225" spans="1:10" ht="15" hidden="1" customHeight="1">
      <c r="A225" s="15"/>
      <c r="C225" s="16"/>
      <c r="D225" s="16"/>
      <c r="E225" s="149" t="s">
        <v>509</v>
      </c>
      <c r="F225" s="76"/>
      <c r="G225" s="160">
        <v>528026.47</v>
      </c>
      <c r="H225" s="160"/>
      <c r="I225" s="144"/>
      <c r="J225" s="160"/>
    </row>
    <row r="226" spans="1:10" ht="15" hidden="1" customHeight="1">
      <c r="A226" s="15"/>
      <c r="C226" s="16"/>
      <c r="D226" s="16"/>
      <c r="E226" s="149" t="s">
        <v>510</v>
      </c>
      <c r="F226" s="76"/>
      <c r="G226" s="160">
        <v>177722.2</v>
      </c>
      <c r="H226" s="160"/>
      <c r="I226" s="144"/>
      <c r="J226" s="160"/>
    </row>
    <row r="227" spans="1:10" ht="15" hidden="1" customHeight="1">
      <c r="A227" s="15"/>
      <c r="C227" s="16"/>
      <c r="D227" s="16"/>
      <c r="E227" s="149" t="s">
        <v>511</v>
      </c>
      <c r="F227" s="76"/>
      <c r="G227" s="160">
        <v>32883.07</v>
      </c>
      <c r="H227" s="160"/>
      <c r="I227" s="144"/>
      <c r="J227" s="160"/>
    </row>
    <row r="228" spans="1:10" ht="15" hidden="1" customHeight="1">
      <c r="A228" s="15"/>
      <c r="C228" s="16"/>
      <c r="D228" s="16"/>
      <c r="E228" s="149" t="s">
        <v>512</v>
      </c>
      <c r="F228" s="76"/>
      <c r="G228" s="160">
        <v>93540.78</v>
      </c>
      <c r="H228" s="160"/>
      <c r="I228" s="144"/>
      <c r="J228" s="160"/>
    </row>
    <row r="229" spans="1:10" ht="15" hidden="1" customHeight="1">
      <c r="A229" s="15"/>
      <c r="C229" s="16"/>
      <c r="D229" s="16"/>
      <c r="E229" s="149" t="s">
        <v>513</v>
      </c>
      <c r="F229" s="76"/>
      <c r="G229" s="160">
        <v>230.89</v>
      </c>
      <c r="H229" s="160"/>
      <c r="I229" s="144"/>
      <c r="J229" s="160"/>
    </row>
    <row r="230" spans="1:10" ht="15" hidden="1" customHeight="1">
      <c r="A230" s="15"/>
      <c r="C230" s="16"/>
      <c r="D230" s="16"/>
      <c r="E230" s="149" t="s">
        <v>514</v>
      </c>
      <c r="F230" s="76"/>
      <c r="G230" s="160">
        <v>75</v>
      </c>
      <c r="H230" s="160"/>
      <c r="I230" s="144"/>
      <c r="J230" s="160"/>
    </row>
    <row r="231" spans="1:10" ht="15" hidden="1" customHeight="1">
      <c r="A231" s="15"/>
      <c r="C231" s="16"/>
      <c r="D231" s="16"/>
      <c r="E231" s="149" t="s">
        <v>125</v>
      </c>
      <c r="F231" s="76"/>
      <c r="G231" s="160">
        <v>32350</v>
      </c>
      <c r="H231" s="160"/>
      <c r="I231" s="144"/>
      <c r="J231" s="160"/>
    </row>
    <row r="232" spans="1:10" ht="15" hidden="1" customHeight="1">
      <c r="A232" s="15"/>
      <c r="C232" s="16"/>
      <c r="D232" s="16"/>
      <c r="E232" s="149" t="s">
        <v>1001</v>
      </c>
      <c r="F232" s="76"/>
      <c r="G232" s="160">
        <v>2100</v>
      </c>
      <c r="H232" s="160"/>
      <c r="I232" s="144"/>
      <c r="J232" s="160"/>
    </row>
    <row r="233" spans="1:10" ht="15" hidden="1" customHeight="1">
      <c r="A233" s="15"/>
      <c r="C233" s="16"/>
      <c r="D233" s="16"/>
      <c r="E233" s="149" t="s">
        <v>125</v>
      </c>
      <c r="F233" s="76"/>
      <c r="G233" s="160">
        <v>925</v>
      </c>
      <c r="H233" s="160"/>
      <c r="I233" s="144"/>
      <c r="J233" s="160"/>
    </row>
    <row r="234" spans="1:10" ht="15" hidden="1" customHeight="1">
      <c r="A234" s="181"/>
      <c r="B234" s="181"/>
      <c r="C234" s="181"/>
      <c r="D234" s="181"/>
      <c r="E234" s="180" t="s">
        <v>1076</v>
      </c>
      <c r="F234" s="76"/>
      <c r="G234" s="160">
        <v>100</v>
      </c>
      <c r="H234" s="160"/>
      <c r="I234" s="144"/>
      <c r="J234" s="160"/>
    </row>
    <row r="235" spans="1:10" ht="15" hidden="1" customHeight="1">
      <c r="A235" s="15"/>
      <c r="C235" s="16"/>
      <c r="D235" s="16"/>
      <c r="E235" s="149" t="s">
        <v>515</v>
      </c>
      <c r="F235" s="76"/>
      <c r="G235" s="160">
        <v>9750</v>
      </c>
      <c r="H235" s="160"/>
      <c r="I235" s="144"/>
      <c r="J235" s="160"/>
    </row>
    <row r="236" spans="1:10" ht="15" hidden="1" customHeight="1">
      <c r="A236" s="181"/>
      <c r="B236" s="181"/>
      <c r="C236" s="181"/>
      <c r="D236" s="181"/>
      <c r="E236" s="149" t="s">
        <v>287</v>
      </c>
      <c r="F236" s="76"/>
      <c r="G236" s="160">
        <v>11313</v>
      </c>
      <c r="H236" s="160"/>
      <c r="I236" s="144"/>
      <c r="J236" s="160"/>
    </row>
    <row r="237" spans="1:10" ht="15" hidden="1" customHeight="1">
      <c r="A237" s="15"/>
      <c r="C237" s="16"/>
      <c r="D237" s="16"/>
      <c r="E237" s="149" t="s">
        <v>516</v>
      </c>
      <c r="F237" s="76"/>
      <c r="G237" s="160">
        <v>1456867.6</v>
      </c>
      <c r="H237" s="160"/>
      <c r="I237" s="144"/>
      <c r="J237" s="160"/>
    </row>
    <row r="238" spans="1:10" ht="15" hidden="1" customHeight="1">
      <c r="A238" s="15"/>
      <c r="C238" s="16"/>
      <c r="D238" s="16"/>
      <c r="E238" s="149" t="s">
        <v>517</v>
      </c>
      <c r="F238" s="76"/>
      <c r="G238" s="160">
        <v>184238.91</v>
      </c>
      <c r="H238" s="160"/>
      <c r="I238" s="144"/>
      <c r="J238" s="160"/>
    </row>
    <row r="239" spans="1:10" ht="15" hidden="1" customHeight="1">
      <c r="A239" s="15"/>
      <c r="C239" s="16"/>
      <c r="D239" s="16"/>
      <c r="E239" s="149" t="s">
        <v>518</v>
      </c>
      <c r="F239" s="76"/>
      <c r="G239" s="160">
        <v>8686978.1500000004</v>
      </c>
      <c r="H239" s="160"/>
      <c r="I239" s="144"/>
      <c r="J239" s="160"/>
    </row>
    <row r="240" spans="1:10" ht="15" hidden="1" customHeight="1">
      <c r="A240" s="15"/>
      <c r="C240" s="16"/>
      <c r="D240" s="16"/>
      <c r="E240" s="149" t="s">
        <v>128</v>
      </c>
      <c r="F240" s="76"/>
      <c r="G240" s="160">
        <v>1106003.3999999999</v>
      </c>
      <c r="H240" s="160"/>
      <c r="I240" s="144"/>
      <c r="J240" s="160"/>
    </row>
    <row r="241" spans="1:10" ht="15" hidden="1" customHeight="1">
      <c r="A241" s="15"/>
      <c r="C241" s="16"/>
      <c r="D241" s="16"/>
      <c r="E241" s="149" t="s">
        <v>519</v>
      </c>
      <c r="F241" s="76"/>
      <c r="G241" s="160">
        <v>4717316.57</v>
      </c>
      <c r="H241" s="160"/>
      <c r="I241" s="144"/>
      <c r="J241" s="160"/>
    </row>
    <row r="242" spans="1:10" ht="15" hidden="1" customHeight="1">
      <c r="A242" s="15"/>
      <c r="C242" s="16"/>
      <c r="D242" s="16"/>
      <c r="E242" s="149" t="s">
        <v>520</v>
      </c>
      <c r="F242" s="76"/>
      <c r="G242" s="160">
        <v>829647.89</v>
      </c>
      <c r="H242" s="160"/>
      <c r="I242" s="144"/>
      <c r="J242" s="160"/>
    </row>
    <row r="243" spans="1:10" ht="15" hidden="1" customHeight="1">
      <c r="A243" s="15"/>
      <c r="C243" s="16"/>
      <c r="D243" s="16"/>
      <c r="E243" s="149" t="s">
        <v>521</v>
      </c>
      <c r="F243" s="76"/>
      <c r="G243" s="160">
        <v>395719.17</v>
      </c>
      <c r="H243" s="160"/>
      <c r="I243" s="144"/>
      <c r="J243" s="160"/>
    </row>
    <row r="244" spans="1:10" ht="15" hidden="1" customHeight="1">
      <c r="A244" s="15"/>
      <c r="C244" s="16"/>
      <c r="D244" s="16"/>
      <c r="E244" s="149" t="s">
        <v>522</v>
      </c>
      <c r="F244" s="76"/>
      <c r="G244" s="160">
        <v>37150</v>
      </c>
      <c r="H244" s="160"/>
      <c r="I244" s="144"/>
      <c r="J244" s="160"/>
    </row>
    <row r="245" spans="1:10" ht="15" hidden="1" customHeight="1">
      <c r="A245" s="15"/>
      <c r="C245" s="16"/>
      <c r="D245" s="16"/>
      <c r="E245" s="149" t="s">
        <v>520</v>
      </c>
      <c r="F245" s="76"/>
      <c r="G245" s="160">
        <v>5000</v>
      </c>
      <c r="H245" s="160"/>
      <c r="I245" s="144"/>
      <c r="J245" s="160"/>
    </row>
    <row r="246" spans="1:10" ht="15" hidden="1" customHeight="1">
      <c r="A246" s="15"/>
      <c r="C246" s="16"/>
      <c r="D246" s="16"/>
      <c r="E246" s="149" t="s">
        <v>521</v>
      </c>
      <c r="F246" s="76"/>
      <c r="G246" s="160">
        <v>40000</v>
      </c>
      <c r="H246" s="160"/>
      <c r="I246" s="144"/>
      <c r="J246" s="160"/>
    </row>
    <row r="247" spans="1:10" ht="15" hidden="1" customHeight="1">
      <c r="A247" s="15"/>
      <c r="C247" s="16"/>
      <c r="D247" s="16"/>
      <c r="E247" s="149" t="s">
        <v>523</v>
      </c>
      <c r="F247" s="76"/>
      <c r="G247" s="160">
        <v>1188.54</v>
      </c>
      <c r="H247" s="160"/>
      <c r="I247" s="144"/>
      <c r="J247" s="160"/>
    </row>
    <row r="248" spans="1:10" ht="15" hidden="1" customHeight="1">
      <c r="A248" s="15"/>
      <c r="C248" s="16"/>
      <c r="D248" s="16"/>
      <c r="E248" s="149" t="s">
        <v>524</v>
      </c>
      <c r="F248" s="76"/>
      <c r="G248" s="160">
        <v>4156973.85</v>
      </c>
      <c r="H248" s="160"/>
      <c r="I248" s="144"/>
      <c r="J248" s="160"/>
    </row>
    <row r="249" spans="1:10" ht="15" hidden="1" customHeight="1">
      <c r="A249" s="15"/>
      <c r="C249" s="16"/>
      <c r="D249" s="16"/>
      <c r="E249" s="149" t="s">
        <v>525</v>
      </c>
      <c r="F249" s="76"/>
      <c r="G249" s="160">
        <v>12343212.699999999</v>
      </c>
      <c r="H249" s="160"/>
      <c r="I249" s="144"/>
      <c r="J249" s="160"/>
    </row>
    <row r="250" spans="1:10" ht="15" hidden="1" customHeight="1">
      <c r="A250" s="15"/>
      <c r="C250" s="16"/>
      <c r="D250" s="16"/>
      <c r="E250" s="149" t="s">
        <v>137</v>
      </c>
      <c r="F250" s="76"/>
      <c r="G250" s="160">
        <v>8834717</v>
      </c>
      <c r="H250" s="160"/>
      <c r="I250" s="144"/>
      <c r="J250" s="160"/>
    </row>
    <row r="251" spans="1:10" ht="15" hidden="1" customHeight="1">
      <c r="A251" s="15"/>
      <c r="C251" s="16"/>
      <c r="D251" s="16"/>
      <c r="E251" s="149" t="s">
        <v>526</v>
      </c>
      <c r="F251" s="76"/>
      <c r="G251" s="160">
        <v>16764340.140000001</v>
      </c>
      <c r="H251" s="160"/>
      <c r="I251" s="144"/>
      <c r="J251" s="160"/>
    </row>
    <row r="252" spans="1:10" ht="15" hidden="1" customHeight="1">
      <c r="A252" s="296"/>
      <c r="B252" s="296"/>
      <c r="C252" s="296"/>
      <c r="D252" s="296"/>
      <c r="E252" s="296" t="s">
        <v>1079</v>
      </c>
      <c r="F252" s="76"/>
      <c r="G252" s="160">
        <v>253300</v>
      </c>
      <c r="H252" s="160"/>
      <c r="I252" s="144"/>
      <c r="J252" s="160"/>
    </row>
    <row r="253" spans="1:10" ht="15" hidden="1" customHeight="1">
      <c r="A253" s="15"/>
      <c r="C253" s="16"/>
      <c r="D253" s="16"/>
      <c r="E253" s="149" t="s">
        <v>527</v>
      </c>
      <c r="F253" s="76"/>
      <c r="G253" s="160">
        <v>50000</v>
      </c>
      <c r="H253" s="160"/>
      <c r="I253" s="144"/>
      <c r="J253" s="160"/>
    </row>
    <row r="254" spans="1:10" ht="15" hidden="1" customHeight="1">
      <c r="A254" s="15"/>
      <c r="C254" s="16"/>
      <c r="D254" s="16"/>
      <c r="E254" s="149" t="s">
        <v>528</v>
      </c>
      <c r="F254" s="76"/>
      <c r="G254" s="160">
        <v>30934.57</v>
      </c>
      <c r="H254" s="160"/>
      <c r="I254" s="144"/>
      <c r="J254" s="160"/>
    </row>
    <row r="255" spans="1:10" ht="15" hidden="1" customHeight="1">
      <c r="A255" s="15"/>
      <c r="C255" s="16"/>
      <c r="D255" s="16"/>
      <c r="E255" s="149" t="s">
        <v>529</v>
      </c>
      <c r="F255" s="76"/>
      <c r="G255" s="160">
        <v>2416878</v>
      </c>
      <c r="H255" s="160"/>
      <c r="I255" s="144"/>
      <c r="J255" s="160"/>
    </row>
    <row r="256" spans="1:10" ht="15" hidden="1" customHeight="1">
      <c r="A256" s="15"/>
      <c r="C256" s="16"/>
      <c r="D256" s="16"/>
      <c r="E256" s="149" t="s">
        <v>530</v>
      </c>
      <c r="F256" s="76"/>
      <c r="G256" s="160">
        <v>1892000</v>
      </c>
      <c r="H256" s="160"/>
      <c r="I256" s="144"/>
      <c r="J256" s="160"/>
    </row>
    <row r="257" spans="1:11" ht="15" hidden="1" customHeight="1">
      <c r="A257" s="181"/>
      <c r="B257" s="181"/>
      <c r="C257" s="181"/>
      <c r="D257" s="181"/>
      <c r="E257" s="180" t="s">
        <v>1074</v>
      </c>
      <c r="F257" s="76"/>
      <c r="G257" s="160">
        <v>55950</v>
      </c>
      <c r="H257" s="160"/>
      <c r="I257" s="144"/>
      <c r="J257" s="160"/>
    </row>
    <row r="258" spans="1:11" ht="15" hidden="1" customHeight="1">
      <c r="A258" s="15"/>
      <c r="C258" s="16"/>
      <c r="D258" s="16"/>
      <c r="E258" s="149" t="s">
        <v>531</v>
      </c>
      <c r="F258" s="76"/>
      <c r="G258" s="160">
        <v>9308146.1899999995</v>
      </c>
      <c r="H258" s="160"/>
      <c r="I258" s="144"/>
      <c r="J258" s="160"/>
    </row>
    <row r="259" spans="1:11" ht="15" hidden="1" customHeight="1">
      <c r="A259" s="238"/>
      <c r="B259" s="7"/>
      <c r="C259" s="7"/>
      <c r="D259" s="7"/>
      <c r="E259" s="123" t="s">
        <v>135</v>
      </c>
      <c r="F259" s="76"/>
      <c r="G259" s="160">
        <v>7874893.4800000004</v>
      </c>
      <c r="H259" s="160"/>
      <c r="I259" s="144"/>
      <c r="J259" s="160"/>
    </row>
    <row r="260" spans="1:11" ht="15" hidden="1" customHeight="1">
      <c r="A260" s="15"/>
      <c r="C260" s="16"/>
      <c r="D260" s="16"/>
      <c r="E260" s="149" t="s">
        <v>532</v>
      </c>
      <c r="F260" s="76"/>
      <c r="G260" s="160">
        <v>1073478.3999999999</v>
      </c>
      <c r="H260" s="160"/>
      <c r="I260" s="144"/>
      <c r="J260" s="160"/>
    </row>
    <row r="261" spans="1:11" ht="15" hidden="1" customHeight="1">
      <c r="A261" s="98"/>
      <c r="B261" s="183"/>
      <c r="C261" s="183"/>
      <c r="D261" s="183"/>
      <c r="E261" s="184" t="s">
        <v>315</v>
      </c>
      <c r="F261" s="76"/>
      <c r="G261" s="160">
        <v>-1073478.3999999999</v>
      </c>
      <c r="H261" s="160"/>
      <c r="I261" s="144"/>
      <c r="J261" s="160"/>
    </row>
    <row r="262" spans="1:11" ht="15" hidden="1" customHeight="1">
      <c r="A262" s="15"/>
      <c r="C262" s="16"/>
      <c r="D262" s="16"/>
      <c r="E262" s="149" t="s">
        <v>533</v>
      </c>
      <c r="F262" s="76"/>
      <c r="G262" s="160">
        <v>8691062.25</v>
      </c>
      <c r="H262" s="160"/>
      <c r="I262" s="144"/>
      <c r="J262" s="160"/>
    </row>
    <row r="263" spans="1:11" ht="15" hidden="1" customHeight="1">
      <c r="A263" s="181"/>
      <c r="B263" s="181"/>
      <c r="C263" s="181"/>
      <c r="D263" s="181"/>
      <c r="E263" s="62" t="s">
        <v>535</v>
      </c>
      <c r="F263" s="76"/>
      <c r="G263" s="160">
        <v>23640200</v>
      </c>
      <c r="H263" s="160"/>
      <c r="I263" s="144"/>
      <c r="J263" s="160"/>
    </row>
    <row r="264" spans="1:11" ht="15" hidden="1" customHeight="1">
      <c r="A264" s="7"/>
      <c r="B264" s="7"/>
      <c r="C264" s="7"/>
      <c r="D264" s="7"/>
      <c r="E264" s="123" t="s">
        <v>1167</v>
      </c>
      <c r="F264" s="76"/>
      <c r="G264" s="160">
        <v>2316700</v>
      </c>
      <c r="H264" s="160"/>
      <c r="I264" s="144"/>
      <c r="J264" s="160"/>
    </row>
    <row r="265" spans="1:11">
      <c r="C265" s="16"/>
      <c r="D265" s="16"/>
      <c r="E265" s="151" t="s">
        <v>536</v>
      </c>
      <c r="F265" s="77" t="s">
        <v>537</v>
      </c>
      <c r="G265" s="171">
        <v>104643950.75</v>
      </c>
      <c r="H265" s="160"/>
      <c r="I265" s="171">
        <v>37558352.149999999</v>
      </c>
      <c r="J265" s="160"/>
    </row>
    <row r="266" spans="1:11" hidden="1">
      <c r="A266" s="181"/>
      <c r="B266" s="229"/>
      <c r="C266" s="229"/>
      <c r="D266" s="229"/>
      <c r="E266" s="230" t="s">
        <v>120</v>
      </c>
      <c r="F266" s="70"/>
      <c r="G266" s="171">
        <v>334544391.23000002</v>
      </c>
      <c r="H266" s="160"/>
      <c r="I266" s="171"/>
      <c r="J266" s="160"/>
    </row>
    <row r="267" spans="1:11">
      <c r="C267" s="16"/>
      <c r="D267" s="16"/>
      <c r="E267" s="150" t="s">
        <v>538</v>
      </c>
      <c r="F267" s="70"/>
      <c r="G267" s="171">
        <v>334544391.23000002</v>
      </c>
      <c r="H267" s="160"/>
      <c r="I267" s="171">
        <v>158961985.75999999</v>
      </c>
      <c r="J267" s="160"/>
      <c r="K267" s="61"/>
    </row>
    <row r="268" spans="1:11" hidden="1">
      <c r="A268" s="15"/>
      <c r="C268" s="16"/>
      <c r="D268" s="16"/>
      <c r="E268" s="150" t="s">
        <v>539</v>
      </c>
      <c r="F268" s="70"/>
      <c r="G268" s="171">
        <v>182500</v>
      </c>
      <c r="H268" s="160"/>
      <c r="I268" s="171"/>
      <c r="J268" s="160"/>
      <c r="K268" s="61"/>
    </row>
    <row r="269" spans="1:11" hidden="1">
      <c r="A269" s="15"/>
      <c r="C269" s="16"/>
      <c r="D269" s="16"/>
      <c r="E269" s="150" t="s">
        <v>539</v>
      </c>
      <c r="F269" s="70"/>
      <c r="G269" s="171">
        <v>25000</v>
      </c>
      <c r="H269" s="160"/>
      <c r="I269" s="171"/>
      <c r="J269" s="160"/>
      <c r="K269" s="61"/>
    </row>
    <row r="270" spans="1:11" hidden="1">
      <c r="A270" s="15"/>
      <c r="C270" s="16"/>
      <c r="D270" s="16"/>
      <c r="E270" s="150" t="s">
        <v>540</v>
      </c>
      <c r="F270" s="70"/>
      <c r="G270" s="171">
        <v>20125</v>
      </c>
      <c r="H270" s="160"/>
      <c r="I270" s="171"/>
      <c r="J270" s="160"/>
      <c r="K270" s="61"/>
    </row>
    <row r="271" spans="1:11" hidden="1">
      <c r="A271" s="15"/>
      <c r="C271" s="16"/>
      <c r="D271" s="16"/>
      <c r="E271" s="150" t="s">
        <v>540</v>
      </c>
      <c r="F271" s="70"/>
      <c r="G271" s="171">
        <v>1593683.72</v>
      </c>
      <c r="H271" s="160"/>
      <c r="I271" s="171"/>
      <c r="J271" s="160"/>
      <c r="K271" s="61"/>
    </row>
    <row r="272" spans="1:11" hidden="1">
      <c r="A272" s="15"/>
      <c r="C272" s="16"/>
      <c r="D272" s="16"/>
      <c r="E272" s="150" t="s">
        <v>541</v>
      </c>
      <c r="F272" s="70"/>
      <c r="G272" s="171">
        <v>2174036</v>
      </c>
      <c r="H272" s="160"/>
      <c r="I272" s="171"/>
      <c r="J272" s="160"/>
      <c r="K272" s="61"/>
    </row>
    <row r="273" spans="1:11" hidden="1">
      <c r="A273" s="15"/>
      <c r="C273" s="16"/>
      <c r="D273" s="16"/>
      <c r="E273" s="150" t="s">
        <v>542</v>
      </c>
      <c r="F273" s="70"/>
      <c r="G273" s="171">
        <v>20680100</v>
      </c>
      <c r="H273" s="160"/>
      <c r="I273" s="171"/>
      <c r="J273" s="160"/>
      <c r="K273" s="61"/>
    </row>
    <row r="274" spans="1:11" hidden="1">
      <c r="A274" s="15"/>
      <c r="C274" s="16"/>
      <c r="D274" s="16"/>
      <c r="E274" s="150" t="s">
        <v>543</v>
      </c>
      <c r="F274" s="70"/>
      <c r="G274" s="171">
        <v>1285500</v>
      </c>
      <c r="H274" s="160"/>
      <c r="I274" s="171"/>
      <c r="J274" s="160"/>
      <c r="K274" s="61"/>
    </row>
    <row r="275" spans="1:11" hidden="1">
      <c r="A275" s="15"/>
      <c r="C275" s="16"/>
      <c r="D275" s="16"/>
      <c r="E275" s="150" t="s">
        <v>112</v>
      </c>
      <c r="F275" s="70"/>
      <c r="G275" s="171">
        <v>670125</v>
      </c>
      <c r="H275" s="160"/>
      <c r="I275" s="171"/>
      <c r="J275" s="160"/>
      <c r="K275" s="61"/>
    </row>
    <row r="276" spans="1:11" hidden="1">
      <c r="A276" s="15"/>
      <c r="C276" s="16"/>
      <c r="D276" s="16"/>
      <c r="E276" s="150" t="s">
        <v>544</v>
      </c>
      <c r="F276" s="70"/>
      <c r="G276" s="171">
        <v>2238275.75</v>
      </c>
      <c r="H276" s="160"/>
      <c r="I276" s="171"/>
      <c r="J276" s="160"/>
      <c r="K276" s="61"/>
    </row>
    <row r="277" spans="1:11" hidden="1">
      <c r="A277" s="15"/>
      <c r="C277" s="16"/>
      <c r="D277" s="16"/>
      <c r="E277" s="150" t="s">
        <v>545</v>
      </c>
      <c r="F277" s="70"/>
      <c r="G277" s="171">
        <v>15000</v>
      </c>
      <c r="H277" s="160"/>
      <c r="I277" s="171"/>
      <c r="J277" s="160"/>
      <c r="K277" s="61"/>
    </row>
    <row r="278" spans="1:11" hidden="1">
      <c r="A278" s="15"/>
      <c r="C278" s="16"/>
      <c r="D278" s="16"/>
      <c r="E278" s="150" t="s">
        <v>116</v>
      </c>
      <c r="F278" s="70"/>
      <c r="G278" s="171">
        <v>50000</v>
      </c>
      <c r="H278" s="160"/>
      <c r="I278" s="171"/>
      <c r="J278" s="160"/>
      <c r="K278" s="61"/>
    </row>
    <row r="279" spans="1:11" hidden="1">
      <c r="A279" s="15"/>
      <c r="C279" s="16"/>
      <c r="D279" s="16"/>
      <c r="E279" s="150" t="s">
        <v>546</v>
      </c>
      <c r="F279" s="70"/>
      <c r="G279" s="171">
        <v>35280</v>
      </c>
      <c r="H279" s="160"/>
      <c r="I279" s="171"/>
      <c r="J279" s="160"/>
      <c r="K279" s="61"/>
    </row>
    <row r="280" spans="1:11" hidden="1">
      <c r="A280" s="15"/>
      <c r="C280" s="16"/>
      <c r="D280" s="16"/>
      <c r="E280" s="150" t="s">
        <v>547</v>
      </c>
      <c r="F280" s="70"/>
      <c r="G280" s="171">
        <v>3658737.75</v>
      </c>
      <c r="H280" s="160"/>
      <c r="I280" s="171"/>
      <c r="J280" s="160"/>
      <c r="K280" s="61"/>
    </row>
    <row r="281" spans="1:11" hidden="1">
      <c r="A281" s="15"/>
      <c r="C281" s="16"/>
      <c r="D281" s="16"/>
      <c r="E281" s="150" t="s">
        <v>548</v>
      </c>
      <c r="F281" s="70"/>
      <c r="G281" s="171">
        <v>12819.55</v>
      </c>
      <c r="H281" s="160"/>
      <c r="I281" s="171"/>
      <c r="J281" s="160"/>
      <c r="K281" s="61"/>
    </row>
    <row r="282" spans="1:11" hidden="1">
      <c r="A282" s="15"/>
      <c r="C282" s="16"/>
      <c r="D282" s="16"/>
      <c r="E282" s="150" t="s">
        <v>549</v>
      </c>
      <c r="F282" s="70"/>
      <c r="G282" s="171">
        <v>267042.75</v>
      </c>
      <c r="H282" s="160"/>
      <c r="I282" s="171"/>
      <c r="J282" s="160"/>
      <c r="K282" s="61"/>
    </row>
    <row r="283" spans="1:11" hidden="1">
      <c r="A283" s="15"/>
      <c r="C283" s="16"/>
      <c r="D283" s="16"/>
      <c r="E283" s="150" t="s">
        <v>550</v>
      </c>
      <c r="F283" s="70"/>
      <c r="G283" s="171">
        <v>74803</v>
      </c>
      <c r="H283" s="160"/>
      <c r="I283" s="171"/>
      <c r="J283" s="160"/>
      <c r="K283" s="61"/>
    </row>
    <row r="284" spans="1:11" hidden="1">
      <c r="A284" s="15"/>
      <c r="C284" s="16"/>
      <c r="D284" s="16"/>
      <c r="E284" s="150" t="s">
        <v>550</v>
      </c>
      <c r="F284" s="70"/>
      <c r="G284" s="171">
        <v>17500</v>
      </c>
      <c r="H284" s="160"/>
      <c r="I284" s="171"/>
      <c r="J284" s="160"/>
      <c r="K284" s="61"/>
    </row>
    <row r="285" spans="1:11" hidden="1">
      <c r="A285" s="15"/>
      <c r="C285" s="16"/>
      <c r="D285" s="16"/>
      <c r="E285" s="149" t="s">
        <v>534</v>
      </c>
      <c r="F285" s="76"/>
      <c r="G285" s="160">
        <v>8690</v>
      </c>
      <c r="H285" s="160"/>
      <c r="I285" s="171"/>
      <c r="J285" s="160"/>
    </row>
    <row r="286" spans="1:11" hidden="1">
      <c r="A286" s="15"/>
      <c r="C286" s="16"/>
      <c r="D286" s="16"/>
      <c r="E286" s="150" t="s">
        <v>847</v>
      </c>
      <c r="F286" s="70"/>
      <c r="G286" s="171">
        <v>12600550.84</v>
      </c>
      <c r="H286" s="160"/>
      <c r="I286" s="171"/>
      <c r="J286" s="160"/>
      <c r="K286" s="61"/>
    </row>
    <row r="287" spans="1:11">
      <c r="C287" s="16"/>
      <c r="D287" s="16"/>
      <c r="E287" s="151" t="s">
        <v>551</v>
      </c>
      <c r="F287" s="77" t="s">
        <v>552</v>
      </c>
      <c r="G287" s="172">
        <v>18842243.300000001</v>
      </c>
      <c r="H287" s="173">
        <v>458030585.28000003</v>
      </c>
      <c r="I287" s="172">
        <v>4414490.54</v>
      </c>
      <c r="J287" s="173">
        <v>200934828.54999998</v>
      </c>
    </row>
    <row r="288" spans="1:11">
      <c r="C288" s="16"/>
      <c r="D288" s="16"/>
      <c r="E288" s="149"/>
      <c r="F288" s="76"/>
      <c r="G288" s="166"/>
      <c r="H288" s="164"/>
      <c r="I288" s="114"/>
      <c r="J288" s="164"/>
    </row>
    <row r="289" spans="1:10">
      <c r="E289" s="148" t="s">
        <v>553</v>
      </c>
      <c r="F289" s="76"/>
      <c r="G289" s="160"/>
      <c r="H289" s="160"/>
      <c r="I289" s="144"/>
      <c r="J289" s="160"/>
    </row>
    <row r="290" spans="1:10">
      <c r="C290" s="16"/>
      <c r="D290" s="16"/>
      <c r="E290" s="149"/>
      <c r="F290" s="76"/>
      <c r="G290" s="166"/>
      <c r="H290" s="167"/>
      <c r="I290" s="122"/>
      <c r="J290" s="167"/>
    </row>
    <row r="291" spans="1:10" hidden="1">
      <c r="A291" s="180"/>
      <c r="B291" s="180"/>
      <c r="C291" s="180"/>
      <c r="D291" s="180"/>
      <c r="E291" s="150" t="s">
        <v>850</v>
      </c>
      <c r="F291" s="69"/>
      <c r="G291" s="171">
        <v>987729305.13999999</v>
      </c>
      <c r="H291" s="160"/>
      <c r="I291" s="144"/>
      <c r="J291" s="160"/>
    </row>
    <row r="292" spans="1:10" hidden="1">
      <c r="A292" s="7"/>
      <c r="B292" s="7"/>
      <c r="C292" s="7"/>
      <c r="D292" s="7"/>
      <c r="E292" s="123" t="s">
        <v>1168</v>
      </c>
      <c r="F292" s="69"/>
      <c r="G292" s="171">
        <v>-386759766.88999999</v>
      </c>
      <c r="H292" s="160"/>
      <c r="I292" s="144"/>
      <c r="J292" s="160"/>
    </row>
    <row r="293" spans="1:10" hidden="1">
      <c r="A293" s="180"/>
      <c r="B293" s="180"/>
      <c r="C293" s="180"/>
      <c r="D293" s="180"/>
      <c r="E293" s="150" t="s">
        <v>850</v>
      </c>
      <c r="F293" s="69"/>
      <c r="G293" s="171">
        <v>-319058489.81</v>
      </c>
      <c r="H293" s="160"/>
      <c r="I293" s="144"/>
      <c r="J293" s="160"/>
    </row>
    <row r="294" spans="1:10">
      <c r="A294" s="16"/>
      <c r="B294" s="16"/>
      <c r="C294" s="16"/>
      <c r="D294" s="16"/>
      <c r="E294" s="150" t="s">
        <v>850</v>
      </c>
      <c r="F294" s="69"/>
      <c r="G294" s="171">
        <v>281911048.44</v>
      </c>
      <c r="H294" s="160"/>
      <c r="I294" s="171">
        <v>340266781</v>
      </c>
      <c r="J294" s="160"/>
    </row>
    <row r="295" spans="1:10" hidden="1">
      <c r="A295" s="16"/>
      <c r="B295" s="16"/>
      <c r="C295" s="16"/>
      <c r="D295" s="16"/>
      <c r="E295" s="150" t="s">
        <v>779</v>
      </c>
      <c r="F295" s="69"/>
      <c r="G295" s="171">
        <v>77245081.310000002</v>
      </c>
      <c r="H295" s="160"/>
      <c r="I295" s="171"/>
      <c r="J295" s="160"/>
    </row>
    <row r="296" spans="1:10" hidden="1">
      <c r="A296" s="16"/>
      <c r="B296" s="16"/>
      <c r="C296" s="16"/>
      <c r="D296" s="16"/>
      <c r="E296" s="150" t="s">
        <v>848</v>
      </c>
      <c r="F296" s="69"/>
      <c r="G296" s="171">
        <v>21485837.920000002</v>
      </c>
      <c r="H296" s="160"/>
      <c r="I296" s="171"/>
      <c r="J296" s="160"/>
    </row>
    <row r="297" spans="1:10">
      <c r="A297" s="16"/>
      <c r="B297" s="16"/>
      <c r="C297" s="16"/>
      <c r="D297" s="16"/>
      <c r="E297" s="150" t="s">
        <v>849</v>
      </c>
      <c r="F297" s="69"/>
      <c r="G297" s="171">
        <v>98730919.230000004</v>
      </c>
      <c r="H297" s="160"/>
      <c r="I297" s="171">
        <v>113082380</v>
      </c>
      <c r="J297" s="160"/>
    </row>
    <row r="298" spans="1:10">
      <c r="A298" s="15"/>
      <c r="C298" s="16"/>
      <c r="D298" s="16"/>
      <c r="E298" s="150" t="s">
        <v>554</v>
      </c>
      <c r="F298" s="76"/>
      <c r="G298" s="171">
        <v>418429160.43000001</v>
      </c>
      <c r="H298" s="166"/>
      <c r="I298" s="171">
        <v>406839877</v>
      </c>
      <c r="J298" s="166"/>
    </row>
    <row r="299" spans="1:10">
      <c r="A299" s="15"/>
      <c r="C299" s="16"/>
      <c r="D299" s="16"/>
      <c r="E299" s="150" t="s">
        <v>536</v>
      </c>
      <c r="F299" s="70">
        <v>11</v>
      </c>
      <c r="G299" s="171">
        <v>12334484.07</v>
      </c>
      <c r="H299" s="166"/>
      <c r="I299" s="171">
        <v>11547347.539999999</v>
      </c>
      <c r="J299" s="166"/>
    </row>
    <row r="300" spans="1:10">
      <c r="A300" s="15"/>
      <c r="C300" s="16"/>
      <c r="D300" s="16"/>
      <c r="E300" s="151" t="s">
        <v>551</v>
      </c>
      <c r="F300" s="77" t="s">
        <v>552</v>
      </c>
      <c r="G300" s="172">
        <v>26767526.059999999</v>
      </c>
      <c r="H300" s="173">
        <v>838173138.23000002</v>
      </c>
      <c r="I300" s="172">
        <v>23417896.539999999</v>
      </c>
      <c r="J300" s="121">
        <v>895154282.07999992</v>
      </c>
    </row>
    <row r="301" spans="1:10" ht="15.75">
      <c r="A301" s="16"/>
      <c r="C301" s="16"/>
      <c r="D301" s="16"/>
      <c r="E301" s="13" t="s">
        <v>626</v>
      </c>
      <c r="F301" s="76"/>
      <c r="G301" s="166"/>
      <c r="H301" s="174">
        <v>1296203723.51</v>
      </c>
      <c r="I301" s="120"/>
      <c r="J301" s="174">
        <v>1096089110.4299998</v>
      </c>
    </row>
    <row r="302" spans="1:10" ht="16.5" thickBot="1">
      <c r="A302" s="16"/>
      <c r="C302" s="16"/>
      <c r="D302" s="16"/>
      <c r="E302" s="13" t="s">
        <v>555</v>
      </c>
      <c r="F302" s="76"/>
      <c r="G302" s="166"/>
      <c r="H302" s="175">
        <v>42567638328.839989</v>
      </c>
      <c r="I302" s="120"/>
      <c r="J302" s="175">
        <v>42134242967.240013</v>
      </c>
    </row>
    <row r="303" spans="1:10" ht="16.5" thickTop="1">
      <c r="A303" s="16"/>
      <c r="C303" s="16"/>
      <c r="D303" s="16"/>
      <c r="E303" s="13"/>
      <c r="F303" s="76"/>
      <c r="G303" s="166"/>
      <c r="H303" s="167"/>
      <c r="I303" s="122"/>
      <c r="J303" s="167"/>
    </row>
    <row r="304" spans="1:10">
      <c r="C304" s="16"/>
      <c r="D304" s="16"/>
      <c r="E304" s="17" t="s">
        <v>556</v>
      </c>
      <c r="F304" s="76"/>
      <c r="G304" s="166"/>
      <c r="H304" s="167"/>
      <c r="I304" s="122"/>
      <c r="J304" s="167"/>
    </row>
    <row r="305" spans="1:10">
      <c r="C305" s="16"/>
      <c r="D305" s="16"/>
      <c r="E305" s="17"/>
      <c r="F305" s="76"/>
      <c r="G305" s="166"/>
      <c r="H305" s="167"/>
      <c r="I305" s="122"/>
      <c r="J305" s="167"/>
    </row>
    <row r="306" spans="1:10">
      <c r="C306" s="16"/>
      <c r="D306" s="16"/>
      <c r="E306" s="148" t="s">
        <v>557</v>
      </c>
      <c r="F306" s="75"/>
      <c r="G306" s="14"/>
      <c r="H306" s="160"/>
      <c r="I306" s="144"/>
      <c r="J306" s="160"/>
    </row>
    <row r="307" spans="1:10">
      <c r="C307" s="16"/>
      <c r="D307" s="16"/>
      <c r="E307" s="148"/>
      <c r="F307" s="75"/>
      <c r="G307" s="14"/>
      <c r="H307" s="160"/>
      <c r="I307" s="144"/>
      <c r="J307" s="160"/>
    </row>
    <row r="308" spans="1:10" hidden="1">
      <c r="A308" s="181"/>
      <c r="B308" s="181"/>
      <c r="C308" s="181"/>
      <c r="D308" s="181"/>
      <c r="E308" s="180" t="s">
        <v>98</v>
      </c>
      <c r="F308" s="64"/>
      <c r="G308" s="64">
        <v>2001421221.5599999</v>
      </c>
      <c r="H308" s="160"/>
      <c r="I308" s="144"/>
      <c r="J308" s="160"/>
    </row>
    <row r="309" spans="1:10" hidden="1">
      <c r="A309" s="16"/>
      <c r="B309" s="16"/>
      <c r="C309" s="16"/>
      <c r="D309" s="16"/>
      <c r="E309" s="149" t="s">
        <v>98</v>
      </c>
      <c r="F309" s="69"/>
      <c r="G309" s="170">
        <v>208003244.78999999</v>
      </c>
      <c r="H309" s="160"/>
      <c r="I309" s="144"/>
      <c r="J309" s="160"/>
    </row>
    <row r="310" spans="1:10" hidden="1">
      <c r="A310" s="16"/>
      <c r="B310" s="16"/>
      <c r="C310" s="16"/>
      <c r="D310" s="16"/>
      <c r="E310" s="149" t="s">
        <v>558</v>
      </c>
      <c r="F310" s="69"/>
      <c r="G310" s="170">
        <v>74273851.310000002</v>
      </c>
      <c r="H310" s="160"/>
      <c r="I310" s="144"/>
      <c r="J310" s="160"/>
    </row>
    <row r="311" spans="1:10" hidden="1">
      <c r="A311" s="16"/>
      <c r="B311" s="16"/>
      <c r="C311" s="16"/>
      <c r="D311" s="16"/>
      <c r="E311" s="149" t="s">
        <v>559</v>
      </c>
      <c r="F311" s="69"/>
      <c r="G311" s="170">
        <v>187356775.84</v>
      </c>
      <c r="H311" s="160"/>
      <c r="I311" s="144"/>
      <c r="J311" s="160"/>
    </row>
    <row r="312" spans="1:10">
      <c r="C312" s="16"/>
      <c r="D312" s="16"/>
      <c r="E312" s="150" t="s">
        <v>560</v>
      </c>
      <c r="F312" s="70">
        <v>13</v>
      </c>
      <c r="G312" s="171">
        <v>2471055093.5</v>
      </c>
      <c r="H312" s="160"/>
      <c r="I312" s="171">
        <v>2221175335</v>
      </c>
      <c r="J312" s="160"/>
    </row>
    <row r="313" spans="1:10" hidden="1">
      <c r="A313" s="16"/>
      <c r="B313" s="16"/>
      <c r="C313" s="16"/>
      <c r="D313" s="16"/>
      <c r="E313" s="150" t="s">
        <v>561</v>
      </c>
      <c r="F313" s="70"/>
      <c r="G313" s="171">
        <v>20651055.670000002</v>
      </c>
      <c r="H313" s="160"/>
      <c r="I313" s="171"/>
      <c r="J313" s="160"/>
    </row>
    <row r="314" spans="1:10" hidden="1">
      <c r="A314" s="181"/>
      <c r="B314" s="181"/>
      <c r="C314" s="181"/>
      <c r="D314" s="181"/>
      <c r="E314" s="180" t="s">
        <v>1064</v>
      </c>
      <c r="F314" s="70"/>
      <c r="G314" s="171">
        <v>22215090.370000001</v>
      </c>
      <c r="H314" s="160"/>
      <c r="I314" s="171"/>
      <c r="J314" s="160"/>
    </row>
    <row r="315" spans="1:10" hidden="1">
      <c r="A315" s="16"/>
      <c r="B315" s="16"/>
      <c r="C315" s="16"/>
      <c r="D315" s="16"/>
      <c r="E315" s="150" t="s">
        <v>562</v>
      </c>
      <c r="F315" s="70"/>
      <c r="G315" s="171">
        <v>16337608.01</v>
      </c>
      <c r="H315" s="160"/>
      <c r="I315" s="171"/>
      <c r="J315" s="160"/>
    </row>
    <row r="316" spans="1:10" hidden="1">
      <c r="A316" s="181"/>
      <c r="B316" s="181"/>
      <c r="C316" s="181"/>
      <c r="D316" s="181"/>
      <c r="E316" s="150" t="s">
        <v>563</v>
      </c>
      <c r="F316" s="70"/>
      <c r="G316" s="171">
        <v>41618780.43</v>
      </c>
      <c r="H316" s="160"/>
      <c r="I316" s="171"/>
      <c r="J316" s="160"/>
    </row>
    <row r="317" spans="1:10" hidden="1">
      <c r="A317" s="181"/>
      <c r="B317" s="181"/>
      <c r="C317" s="181"/>
      <c r="D317" s="181"/>
      <c r="E317" s="150" t="s">
        <v>97</v>
      </c>
      <c r="F317" s="70"/>
      <c r="G317" s="171">
        <v>56036393.369999997</v>
      </c>
      <c r="H317" s="160"/>
      <c r="I317" s="171"/>
      <c r="J317" s="160"/>
    </row>
    <row r="318" spans="1:10" hidden="1">
      <c r="A318" s="181"/>
      <c r="B318" s="181"/>
      <c r="C318" s="181"/>
      <c r="D318" s="181"/>
      <c r="E318" s="150" t="s">
        <v>1000</v>
      </c>
      <c r="F318" s="70"/>
      <c r="G318" s="171">
        <v>21102454.239999998</v>
      </c>
      <c r="H318" s="160"/>
      <c r="I318" s="171"/>
      <c r="J318" s="160"/>
    </row>
    <row r="319" spans="1:10">
      <c r="A319" s="16"/>
      <c r="B319" s="16"/>
      <c r="C319" s="16"/>
      <c r="D319" s="16"/>
      <c r="E319" s="150" t="s">
        <v>564</v>
      </c>
      <c r="F319" s="70">
        <v>14</v>
      </c>
      <c r="G319" s="171">
        <v>177961382.09</v>
      </c>
      <c r="H319" s="160"/>
      <c r="I319" s="171">
        <v>250334618</v>
      </c>
      <c r="J319" s="160"/>
    </row>
    <row r="320" spans="1:10" hidden="1">
      <c r="A320" s="16"/>
      <c r="B320" s="16"/>
      <c r="C320" s="16"/>
      <c r="D320" s="16"/>
      <c r="E320" s="150" t="s">
        <v>565</v>
      </c>
      <c r="F320" s="70"/>
      <c r="G320" s="171">
        <v>34814825.229999997</v>
      </c>
      <c r="H320" s="160"/>
      <c r="I320" s="171"/>
      <c r="J320" s="160"/>
    </row>
    <row r="321" spans="1:10" hidden="1">
      <c r="A321" s="16"/>
      <c r="B321" s="16"/>
      <c r="C321" s="16"/>
      <c r="D321" s="16"/>
      <c r="E321" s="150" t="s">
        <v>565</v>
      </c>
      <c r="F321" s="70"/>
      <c r="G321" s="171">
        <v>5343247</v>
      </c>
      <c r="H321" s="160"/>
      <c r="I321" s="171"/>
      <c r="J321" s="160"/>
    </row>
    <row r="322" spans="1:10" hidden="1">
      <c r="A322" s="16"/>
      <c r="B322" s="16"/>
      <c r="C322" s="16"/>
      <c r="D322" s="16"/>
      <c r="E322" s="150" t="s">
        <v>566</v>
      </c>
      <c r="F322" s="70"/>
      <c r="G322" s="171">
        <v>213428127.63</v>
      </c>
      <c r="H322" s="160"/>
      <c r="I322" s="171"/>
      <c r="J322" s="160"/>
    </row>
    <row r="323" spans="1:10" hidden="1">
      <c r="A323" s="16"/>
      <c r="B323" s="16"/>
      <c r="C323" s="16"/>
      <c r="D323" s="16"/>
      <c r="E323" s="150" t="s">
        <v>567</v>
      </c>
      <c r="F323" s="70"/>
      <c r="G323" s="171">
        <v>17800</v>
      </c>
      <c r="H323" s="160"/>
      <c r="I323" s="171"/>
      <c r="J323" s="160"/>
    </row>
    <row r="324" spans="1:10" hidden="1">
      <c r="A324" s="16"/>
      <c r="B324" s="16"/>
      <c r="C324" s="16"/>
      <c r="D324" s="16"/>
      <c r="E324" s="150" t="s">
        <v>568</v>
      </c>
      <c r="F324" s="70"/>
      <c r="G324" s="171">
        <v>20000</v>
      </c>
      <c r="H324" s="160"/>
      <c r="I324" s="171"/>
      <c r="J324" s="160"/>
    </row>
    <row r="325" spans="1:10">
      <c r="C325" s="16"/>
      <c r="D325" s="16"/>
      <c r="E325" s="151" t="s">
        <v>569</v>
      </c>
      <c r="F325" s="77" t="s">
        <v>570</v>
      </c>
      <c r="G325" s="172">
        <v>253623999.85999998</v>
      </c>
      <c r="H325" s="173">
        <v>2902640475.4500003</v>
      </c>
      <c r="I325" s="172">
        <v>253587977</v>
      </c>
      <c r="J325" s="173">
        <v>2725097930</v>
      </c>
    </row>
    <row r="326" spans="1:10">
      <c r="E326" s="151"/>
      <c r="F326" s="76"/>
      <c r="G326" s="160"/>
      <c r="H326" s="160"/>
      <c r="I326" s="144"/>
      <c r="J326" s="160"/>
    </row>
    <row r="327" spans="1:10">
      <c r="E327" s="148" t="s">
        <v>571</v>
      </c>
      <c r="F327" s="76"/>
      <c r="G327" s="160"/>
      <c r="H327" s="160"/>
      <c r="I327" s="144"/>
      <c r="J327" s="160"/>
    </row>
    <row r="328" spans="1:10" ht="15.75">
      <c r="E328" s="13"/>
      <c r="F328" s="76"/>
      <c r="G328" s="160"/>
      <c r="H328" s="160"/>
      <c r="I328" s="144"/>
      <c r="J328" s="160"/>
    </row>
    <row r="329" spans="1:10" hidden="1">
      <c r="A329" s="16"/>
      <c r="B329" s="16"/>
      <c r="C329" s="16"/>
      <c r="D329" s="16"/>
      <c r="E329" s="149" t="s">
        <v>572</v>
      </c>
      <c r="F329" s="69"/>
      <c r="G329" s="170">
        <v>19004979.73</v>
      </c>
      <c r="H329" s="160"/>
      <c r="I329" s="144"/>
      <c r="J329" s="160"/>
    </row>
    <row r="330" spans="1:10">
      <c r="C330" s="16"/>
      <c r="D330" s="16"/>
      <c r="E330" s="150" t="s">
        <v>573</v>
      </c>
      <c r="F330" s="76"/>
      <c r="G330" s="171">
        <v>19004979.73</v>
      </c>
      <c r="H330" s="160"/>
      <c r="I330" s="171">
        <v>19004980</v>
      </c>
      <c r="J330" s="160"/>
    </row>
    <row r="331" spans="1:10" hidden="1">
      <c r="A331" s="16"/>
      <c r="B331" s="16"/>
      <c r="C331" s="16"/>
      <c r="D331" s="16"/>
      <c r="E331" s="150" t="s">
        <v>105</v>
      </c>
      <c r="F331" s="69"/>
      <c r="G331" s="171">
        <v>155265</v>
      </c>
      <c r="H331" s="160"/>
      <c r="I331" s="171"/>
      <c r="J331" s="160"/>
    </row>
    <row r="332" spans="1:10" hidden="1">
      <c r="A332" s="16"/>
      <c r="B332" s="16"/>
      <c r="C332" s="16"/>
      <c r="D332" s="16"/>
      <c r="E332" s="150" t="s">
        <v>574</v>
      </c>
      <c r="F332" s="69"/>
      <c r="G332" s="171">
        <v>57082986.619999997</v>
      </c>
      <c r="H332" s="160"/>
      <c r="I332" s="171"/>
      <c r="J332" s="160"/>
    </row>
    <row r="333" spans="1:10" hidden="1">
      <c r="A333" s="16"/>
      <c r="B333" s="16"/>
      <c r="C333" s="16"/>
      <c r="D333" s="16"/>
      <c r="E333" s="150" t="s">
        <v>574</v>
      </c>
      <c r="F333" s="69"/>
      <c r="G333" s="171">
        <v>-1083403001.78</v>
      </c>
      <c r="H333" s="160"/>
      <c r="I333" s="171"/>
      <c r="J333" s="160"/>
    </row>
    <row r="334" spans="1:10" hidden="1">
      <c r="A334" s="16"/>
      <c r="B334" s="16"/>
      <c r="C334" s="16"/>
      <c r="D334" s="16"/>
      <c r="E334" s="150" t="s">
        <v>574</v>
      </c>
      <c r="F334" s="69"/>
      <c r="G334" s="171">
        <v>-200042549</v>
      </c>
      <c r="H334" s="160"/>
      <c r="I334" s="171"/>
      <c r="J334" s="160"/>
    </row>
    <row r="335" spans="1:10" hidden="1">
      <c r="A335" s="16"/>
      <c r="B335" s="16"/>
      <c r="C335" s="16"/>
      <c r="D335" s="16"/>
      <c r="E335" s="150" t="s">
        <v>575</v>
      </c>
      <c r="F335" s="69"/>
      <c r="G335" s="171">
        <v>175007622.36000001</v>
      </c>
      <c r="H335" s="160"/>
      <c r="I335" s="171"/>
      <c r="J335" s="160"/>
    </row>
    <row r="336" spans="1:10" hidden="1">
      <c r="A336" s="16"/>
      <c r="B336" s="16"/>
      <c r="C336" s="16"/>
      <c r="D336" s="16"/>
      <c r="E336" s="150" t="s">
        <v>575</v>
      </c>
      <c r="F336" s="69"/>
      <c r="G336" s="171">
        <v>1343129540.3399999</v>
      </c>
      <c r="H336" s="160"/>
      <c r="I336" s="171"/>
      <c r="J336" s="160"/>
    </row>
    <row r="337" spans="1:11" hidden="1">
      <c r="A337" s="16"/>
      <c r="B337" s="16"/>
      <c r="C337" s="16"/>
      <c r="D337" s="16"/>
      <c r="E337" s="150" t="s">
        <v>576</v>
      </c>
      <c r="F337" s="69"/>
      <c r="G337" s="171">
        <v>-1120549322.74</v>
      </c>
      <c r="H337" s="160"/>
      <c r="I337" s="171"/>
      <c r="J337" s="160"/>
    </row>
    <row r="338" spans="1:11" hidden="1">
      <c r="A338" s="16"/>
      <c r="B338" s="16"/>
      <c r="C338" s="16"/>
      <c r="D338" s="16"/>
      <c r="E338" s="150" t="s">
        <v>575</v>
      </c>
      <c r="F338" s="69"/>
      <c r="G338" s="171">
        <v>-117055153.51000001</v>
      </c>
      <c r="H338" s="160"/>
      <c r="I338" s="171"/>
      <c r="J338" s="160"/>
    </row>
    <row r="339" spans="1:11" hidden="1">
      <c r="A339" s="16"/>
      <c r="B339" s="16"/>
      <c r="C339" s="16"/>
      <c r="D339" s="16"/>
      <c r="E339" s="150" t="s">
        <v>577</v>
      </c>
      <c r="F339" s="69"/>
      <c r="G339" s="171">
        <v>-25602.7</v>
      </c>
      <c r="H339" s="160"/>
      <c r="I339" s="171"/>
      <c r="J339" s="160"/>
    </row>
    <row r="340" spans="1:11" hidden="1">
      <c r="A340" s="16"/>
      <c r="B340" s="16"/>
      <c r="C340" s="16"/>
      <c r="D340" s="16"/>
      <c r="E340" s="150" t="s">
        <v>93</v>
      </c>
      <c r="F340" s="69"/>
      <c r="G340" s="171">
        <v>267550976.58000001</v>
      </c>
      <c r="H340" s="160"/>
      <c r="I340" s="171"/>
      <c r="J340" s="160"/>
    </row>
    <row r="341" spans="1:11" hidden="1">
      <c r="A341" s="16"/>
      <c r="B341" s="16"/>
      <c r="C341" s="16"/>
      <c r="D341" s="16"/>
      <c r="E341" s="150" t="s">
        <v>93</v>
      </c>
      <c r="F341" s="69"/>
      <c r="G341" s="171">
        <v>318041044.58999997</v>
      </c>
      <c r="H341" s="160"/>
      <c r="I341" s="171"/>
      <c r="J341" s="160"/>
    </row>
    <row r="342" spans="1:11">
      <c r="C342" s="16"/>
      <c r="D342" s="16"/>
      <c r="E342" s="150" t="s">
        <v>106</v>
      </c>
      <c r="F342" s="76"/>
      <c r="G342" s="171">
        <v>-360108194.23999995</v>
      </c>
      <c r="H342" s="160"/>
      <c r="I342" s="171">
        <v>-505028176</v>
      </c>
      <c r="J342" s="160"/>
    </row>
    <row r="343" spans="1:11" hidden="1">
      <c r="A343" s="181"/>
      <c r="B343" s="181"/>
      <c r="C343" s="181"/>
      <c r="D343" s="181"/>
      <c r="E343" s="181" t="s">
        <v>1062</v>
      </c>
      <c r="F343" s="69"/>
      <c r="G343" s="171">
        <v>35145174950.690002</v>
      </c>
      <c r="H343" s="160"/>
      <c r="I343" s="171"/>
      <c r="J343" s="160"/>
    </row>
    <row r="344" spans="1:11" hidden="1">
      <c r="A344" s="181"/>
      <c r="B344" s="181"/>
      <c r="C344" s="181"/>
      <c r="D344" s="181"/>
      <c r="E344" s="181" t="s">
        <v>1063</v>
      </c>
      <c r="F344" s="69"/>
      <c r="G344" s="171">
        <v>3639342021.6599998</v>
      </c>
      <c r="H344" s="160"/>
      <c r="I344" s="171"/>
      <c r="J344" s="160"/>
    </row>
    <row r="345" spans="1:11" hidden="1">
      <c r="A345" s="181"/>
      <c r="B345" s="181"/>
      <c r="C345" s="181"/>
      <c r="D345" s="181"/>
      <c r="E345" s="180" t="s">
        <v>1063</v>
      </c>
      <c r="F345" s="69"/>
      <c r="G345" s="171">
        <v>86171733.079999998</v>
      </c>
      <c r="H345" s="160"/>
      <c r="I345" s="171"/>
      <c r="J345" s="160"/>
    </row>
    <row r="346" spans="1:11" hidden="1">
      <c r="A346" s="181"/>
      <c r="B346" s="181"/>
      <c r="C346" s="181"/>
      <c r="D346" s="181"/>
      <c r="E346" s="180" t="s">
        <v>1069</v>
      </c>
      <c r="F346" s="69"/>
      <c r="G346" s="171">
        <v>4400000</v>
      </c>
      <c r="H346" s="160"/>
      <c r="I346" s="171"/>
      <c r="J346" s="160"/>
    </row>
    <row r="347" spans="1:11">
      <c r="C347" s="16"/>
      <c r="D347" s="16"/>
      <c r="E347" s="151" t="s">
        <v>780</v>
      </c>
      <c r="F347" s="76" t="s">
        <v>638</v>
      </c>
      <c r="G347" s="172">
        <v>38875088705.430008</v>
      </c>
      <c r="H347" s="173">
        <v>38533985490.920006</v>
      </c>
      <c r="I347" s="172">
        <v>38940194323</v>
      </c>
      <c r="J347" s="173">
        <v>38454171127</v>
      </c>
    </row>
    <row r="348" spans="1:11">
      <c r="E348" s="151"/>
      <c r="F348" s="76"/>
      <c r="G348" s="160"/>
      <c r="H348" s="160"/>
      <c r="I348" s="144"/>
      <c r="J348" s="160"/>
    </row>
    <row r="349" spans="1:11">
      <c r="E349" s="148" t="s">
        <v>578</v>
      </c>
      <c r="F349" s="76"/>
      <c r="G349" s="160"/>
      <c r="H349" s="160"/>
      <c r="I349" s="144"/>
      <c r="J349" s="160"/>
    </row>
    <row r="350" spans="1:11" hidden="1">
      <c r="A350" s="228"/>
      <c r="B350" s="228"/>
      <c r="C350" s="228"/>
      <c r="D350" s="228"/>
      <c r="E350" s="150" t="s">
        <v>1080</v>
      </c>
      <c r="F350" s="76"/>
      <c r="G350" s="6">
        <v>1184000</v>
      </c>
      <c r="H350" s="160"/>
      <c r="I350" s="144"/>
      <c r="J350" s="160"/>
    </row>
    <row r="351" spans="1:11" hidden="1">
      <c r="A351" s="228"/>
      <c r="B351" s="228"/>
      <c r="C351" s="228"/>
      <c r="D351" s="228"/>
      <c r="E351" s="150" t="s">
        <v>1171</v>
      </c>
      <c r="F351" s="69"/>
      <c r="G351" s="6">
        <v>49885436.140000001</v>
      </c>
      <c r="H351" s="160"/>
      <c r="I351" s="144"/>
      <c r="J351" s="160"/>
      <c r="K351" s="16"/>
    </row>
    <row r="352" spans="1:11" hidden="1">
      <c r="A352" s="228"/>
      <c r="B352" s="228"/>
      <c r="C352" s="228"/>
      <c r="D352" s="228"/>
      <c r="E352" s="150" t="s">
        <v>1172</v>
      </c>
      <c r="F352" s="69"/>
      <c r="G352" s="6">
        <v>25280</v>
      </c>
      <c r="H352" s="160"/>
      <c r="I352" s="144"/>
      <c r="J352" s="160"/>
      <c r="K352" s="16"/>
    </row>
    <row r="353" spans="1:13" hidden="1">
      <c r="A353" s="228"/>
      <c r="B353" s="228"/>
      <c r="C353" s="228"/>
      <c r="D353" s="228"/>
      <c r="E353" s="150" t="s">
        <v>1173</v>
      </c>
      <c r="F353" s="69"/>
      <c r="G353" s="6">
        <v>75909653.769999996</v>
      </c>
      <c r="H353" s="160"/>
      <c r="I353" s="144"/>
      <c r="J353" s="160"/>
      <c r="K353" s="16"/>
    </row>
    <row r="354" spans="1:13" hidden="1">
      <c r="A354" s="228"/>
      <c r="B354" s="228"/>
      <c r="C354" s="228"/>
      <c r="D354" s="228"/>
      <c r="E354" s="150" t="s">
        <v>1174</v>
      </c>
      <c r="F354" s="69"/>
      <c r="G354" s="6">
        <v>844540</v>
      </c>
      <c r="H354" s="160"/>
      <c r="I354" s="144"/>
      <c r="J354" s="160"/>
      <c r="K354" s="16"/>
    </row>
    <row r="355" spans="1:13" hidden="1">
      <c r="A355" s="228"/>
      <c r="B355" s="228"/>
      <c r="C355" s="228"/>
      <c r="D355" s="228"/>
      <c r="E355" s="150" t="s">
        <v>1175</v>
      </c>
      <c r="F355" s="69"/>
      <c r="G355" s="6">
        <v>7803374.0099999998</v>
      </c>
      <c r="H355" s="160"/>
      <c r="I355" s="144"/>
      <c r="J355" s="160"/>
      <c r="K355" s="16"/>
    </row>
    <row r="356" spans="1:13" hidden="1">
      <c r="A356" s="228"/>
      <c r="B356" s="228"/>
      <c r="C356" s="228"/>
      <c r="D356" s="228"/>
      <c r="E356" s="150" t="s">
        <v>579</v>
      </c>
      <c r="F356" s="69"/>
      <c r="G356" s="6">
        <v>76760.960000000006</v>
      </c>
      <c r="H356" s="160"/>
      <c r="I356" s="144"/>
      <c r="J356" s="160"/>
      <c r="K356" s="16"/>
    </row>
    <row r="357" spans="1:13" hidden="1">
      <c r="A357" s="228"/>
      <c r="B357" s="228"/>
      <c r="C357" s="228"/>
      <c r="D357" s="228"/>
      <c r="E357" s="150" t="s">
        <v>1176</v>
      </c>
      <c r="F357" s="69"/>
      <c r="G357" s="6">
        <v>16243514.689999999</v>
      </c>
      <c r="H357" s="160"/>
      <c r="I357" s="144"/>
      <c r="J357" s="160"/>
      <c r="K357" s="16"/>
    </row>
    <row r="358" spans="1:13" hidden="1">
      <c r="A358" s="228"/>
      <c r="B358" s="228"/>
      <c r="C358" s="228"/>
      <c r="D358" s="228"/>
      <c r="E358" s="150" t="s">
        <v>1177</v>
      </c>
      <c r="F358" s="69"/>
      <c r="G358" s="6">
        <v>19061743.620000001</v>
      </c>
      <c r="H358" s="160"/>
      <c r="I358" s="144"/>
      <c r="J358" s="160"/>
      <c r="K358" s="16"/>
    </row>
    <row r="359" spans="1:13" hidden="1">
      <c r="A359" s="228"/>
      <c r="B359" s="228"/>
      <c r="C359" s="228"/>
      <c r="D359" s="228"/>
      <c r="E359" s="150" t="s">
        <v>1178</v>
      </c>
      <c r="F359" s="69"/>
      <c r="G359" s="6">
        <v>7004003.4199999999</v>
      </c>
      <c r="H359" s="160"/>
      <c r="I359" s="144"/>
      <c r="J359" s="160"/>
      <c r="K359" s="16"/>
    </row>
    <row r="360" spans="1:13" hidden="1">
      <c r="A360" s="228"/>
      <c r="B360" s="228"/>
      <c r="C360" s="228"/>
      <c r="D360" s="228"/>
      <c r="E360" s="150" t="s">
        <v>1179</v>
      </c>
      <c r="F360" s="69"/>
      <c r="G360" s="6">
        <v>72374120.170000002</v>
      </c>
      <c r="H360" s="160"/>
      <c r="I360" s="144"/>
      <c r="J360" s="160"/>
      <c r="K360" s="16"/>
    </row>
    <row r="361" spans="1:13" hidden="1">
      <c r="A361" s="228"/>
      <c r="B361" s="228"/>
      <c r="C361" s="228"/>
      <c r="D361" s="228"/>
      <c r="E361" s="150" t="s">
        <v>1175</v>
      </c>
      <c r="F361" s="69"/>
      <c r="G361" s="6">
        <v>7795302.3600000003</v>
      </c>
      <c r="H361" s="160"/>
      <c r="I361" s="144"/>
      <c r="J361" s="160"/>
      <c r="K361" s="16"/>
    </row>
    <row r="362" spans="1:13" hidden="1">
      <c r="A362" s="228"/>
      <c r="B362" s="228"/>
      <c r="C362" s="228"/>
      <c r="D362" s="228"/>
      <c r="E362" s="150" t="s">
        <v>1180</v>
      </c>
      <c r="F362" s="69"/>
      <c r="G362" s="6">
        <v>2000</v>
      </c>
      <c r="H362" s="160"/>
      <c r="I362" s="144"/>
      <c r="J362" s="160"/>
      <c r="K362" s="16"/>
    </row>
    <row r="363" spans="1:13" hidden="1">
      <c r="A363" s="228"/>
      <c r="B363" s="228"/>
      <c r="C363" s="228"/>
      <c r="D363" s="228"/>
      <c r="E363" s="150" t="s">
        <v>1181</v>
      </c>
      <c r="F363" s="69"/>
      <c r="G363" s="6">
        <v>3218750.2</v>
      </c>
      <c r="H363" s="160"/>
      <c r="I363" s="144"/>
      <c r="J363" s="160"/>
      <c r="K363" s="16"/>
      <c r="L363" s="10">
        <v>55095153.549999997</v>
      </c>
      <c r="M363" s="10">
        <f>+G363-L363</f>
        <v>-51876403.349999994</v>
      </c>
    </row>
    <row r="364" spans="1:13" hidden="1">
      <c r="A364" s="228"/>
      <c r="B364" s="228"/>
      <c r="C364" s="228"/>
      <c r="D364" s="228"/>
      <c r="E364" s="150" t="s">
        <v>1182</v>
      </c>
      <c r="F364" s="69"/>
      <c r="G364" s="6">
        <v>1199990</v>
      </c>
      <c r="H364" s="160"/>
      <c r="I364" s="144"/>
      <c r="J364" s="160"/>
      <c r="K364" s="16"/>
    </row>
    <row r="365" spans="1:13" hidden="1">
      <c r="A365" s="228"/>
      <c r="B365" s="228"/>
      <c r="C365" s="228"/>
      <c r="D365" s="228"/>
      <c r="E365" s="150" t="s">
        <v>1080</v>
      </c>
      <c r="F365" s="69"/>
      <c r="G365" s="6">
        <v>13006282</v>
      </c>
      <c r="H365" s="160"/>
      <c r="I365" s="144"/>
      <c r="J365" s="160"/>
      <c r="K365" s="16"/>
    </row>
    <row r="366" spans="1:13" hidden="1">
      <c r="A366" s="228"/>
      <c r="B366" s="228"/>
      <c r="C366" s="228"/>
      <c r="D366" s="228"/>
      <c r="E366" s="150" t="s">
        <v>580</v>
      </c>
      <c r="F366" s="69"/>
      <c r="G366" s="6">
        <v>287283</v>
      </c>
      <c r="H366" s="160"/>
      <c r="I366" s="144"/>
      <c r="J366" s="160"/>
      <c r="K366" s="16"/>
    </row>
    <row r="367" spans="1:13" hidden="1">
      <c r="A367" s="228"/>
      <c r="B367" s="228"/>
      <c r="C367" s="228"/>
      <c r="D367" s="228"/>
      <c r="E367" s="150" t="s">
        <v>581</v>
      </c>
      <c r="F367" s="69"/>
      <c r="G367" s="6">
        <v>1458.33</v>
      </c>
      <c r="H367" s="160"/>
      <c r="I367" s="144"/>
      <c r="J367" s="160"/>
      <c r="K367" s="16"/>
    </row>
    <row r="368" spans="1:13" hidden="1">
      <c r="A368" s="228"/>
      <c r="B368" s="228"/>
      <c r="C368" s="228"/>
      <c r="D368" s="228"/>
      <c r="E368" s="150" t="s">
        <v>582</v>
      </c>
      <c r="F368" s="69"/>
      <c r="G368" s="6">
        <v>64389.49</v>
      </c>
      <c r="H368" s="160"/>
      <c r="I368" s="144"/>
      <c r="J368" s="160"/>
      <c r="K368" s="16"/>
    </row>
    <row r="369" spans="1:11" hidden="1">
      <c r="A369" s="228"/>
      <c r="B369" s="228"/>
      <c r="C369" s="228"/>
      <c r="D369" s="228"/>
      <c r="E369" s="150" t="s">
        <v>1183</v>
      </c>
      <c r="F369" s="69"/>
      <c r="G369" s="6">
        <v>547251966.55999994</v>
      </c>
      <c r="H369" s="160"/>
      <c r="I369" s="144"/>
      <c r="J369" s="160"/>
      <c r="K369" s="16"/>
    </row>
    <row r="370" spans="1:11" hidden="1">
      <c r="A370" s="228"/>
      <c r="B370" s="228"/>
      <c r="C370" s="228"/>
      <c r="D370" s="228"/>
      <c r="E370" s="150" t="s">
        <v>583</v>
      </c>
      <c r="F370" s="69"/>
      <c r="G370" s="6">
        <v>1355521.7</v>
      </c>
      <c r="H370" s="160"/>
      <c r="I370" s="144"/>
      <c r="J370" s="160"/>
      <c r="K370" s="16"/>
    </row>
    <row r="371" spans="1:11" hidden="1">
      <c r="A371" s="228"/>
      <c r="B371" s="228"/>
      <c r="C371" s="228"/>
      <c r="D371" s="228"/>
      <c r="E371" s="150" t="s">
        <v>1184</v>
      </c>
      <c r="F371" s="69"/>
      <c r="G371" s="6">
        <v>372208.9</v>
      </c>
      <c r="H371" s="160"/>
      <c r="I371" s="144"/>
      <c r="J371" s="160"/>
      <c r="K371" s="16"/>
    </row>
    <row r="372" spans="1:11" hidden="1">
      <c r="A372" s="228"/>
      <c r="B372" s="228"/>
      <c r="C372" s="228"/>
      <c r="D372" s="228"/>
      <c r="E372" s="150" t="s">
        <v>584</v>
      </c>
      <c r="F372" s="69"/>
      <c r="G372" s="6">
        <v>144102.85999999999</v>
      </c>
      <c r="H372" s="160"/>
      <c r="I372" s="144"/>
      <c r="J372" s="160"/>
      <c r="K372" s="16"/>
    </row>
    <row r="373" spans="1:11" hidden="1">
      <c r="A373" s="228"/>
      <c r="B373" s="228"/>
      <c r="C373" s="228"/>
      <c r="D373" s="228"/>
      <c r="E373" s="150" t="s">
        <v>1185</v>
      </c>
      <c r="F373" s="69"/>
      <c r="G373" s="6">
        <v>149854.17000000001</v>
      </c>
      <c r="H373" s="160"/>
      <c r="I373" s="144"/>
      <c r="J373" s="160"/>
      <c r="K373" s="16"/>
    </row>
    <row r="374" spans="1:11" hidden="1">
      <c r="A374" s="228"/>
      <c r="B374" s="228"/>
      <c r="C374" s="228"/>
      <c r="D374" s="228"/>
      <c r="E374" s="150" t="s">
        <v>1186</v>
      </c>
      <c r="F374" s="69"/>
      <c r="G374" s="6">
        <v>194198.79</v>
      </c>
      <c r="H374" s="160"/>
      <c r="I374" s="144"/>
      <c r="J374" s="160"/>
      <c r="K374" s="16"/>
    </row>
    <row r="375" spans="1:11" hidden="1">
      <c r="A375" s="228"/>
      <c r="B375" s="228"/>
      <c r="C375" s="228"/>
      <c r="D375" s="228"/>
      <c r="E375" s="150" t="s">
        <v>586</v>
      </c>
      <c r="F375" s="69"/>
      <c r="G375" s="6">
        <v>23367.61</v>
      </c>
      <c r="H375" s="160"/>
      <c r="I375" s="144"/>
      <c r="J375" s="160"/>
      <c r="K375" s="16"/>
    </row>
    <row r="376" spans="1:11" hidden="1">
      <c r="A376" s="228"/>
      <c r="B376" s="228"/>
      <c r="C376" s="228"/>
      <c r="D376" s="228"/>
      <c r="E376" s="150" t="s">
        <v>1187</v>
      </c>
      <c r="F376" s="69"/>
      <c r="G376" s="6">
        <v>293133.96999999997</v>
      </c>
      <c r="H376" s="160"/>
      <c r="I376" s="144"/>
      <c r="J376" s="160"/>
      <c r="K376" s="16"/>
    </row>
    <row r="377" spans="1:11" hidden="1">
      <c r="A377" s="228"/>
      <c r="B377" s="228"/>
      <c r="C377" s="228"/>
      <c r="D377" s="228"/>
      <c r="E377" s="150" t="s">
        <v>1188</v>
      </c>
      <c r="F377" s="69"/>
      <c r="G377" s="6">
        <v>5483270.5999999996</v>
      </c>
      <c r="H377" s="160"/>
      <c r="I377" s="144"/>
      <c r="J377" s="160"/>
      <c r="K377" s="16"/>
    </row>
    <row r="378" spans="1:11" hidden="1">
      <c r="A378" s="228"/>
      <c r="B378" s="228"/>
      <c r="C378" s="228"/>
      <c r="D378" s="228"/>
      <c r="E378" s="150" t="s">
        <v>1189</v>
      </c>
      <c r="F378" s="69"/>
      <c r="G378" s="6">
        <v>1033585.33</v>
      </c>
      <c r="H378" s="160"/>
      <c r="I378" s="144"/>
      <c r="J378" s="160"/>
      <c r="K378" s="16"/>
    </row>
    <row r="379" spans="1:11" hidden="1">
      <c r="A379" s="228"/>
      <c r="B379" s="228"/>
      <c r="C379" s="228"/>
      <c r="D379" s="228"/>
      <c r="E379" s="150" t="s">
        <v>1133</v>
      </c>
      <c r="F379" s="69"/>
      <c r="G379" s="6">
        <v>847492.5</v>
      </c>
      <c r="H379" s="160"/>
      <c r="I379" s="144"/>
      <c r="J379" s="160"/>
      <c r="K379" s="16"/>
    </row>
    <row r="380" spans="1:11" hidden="1">
      <c r="A380" s="228"/>
      <c r="B380" s="228"/>
      <c r="C380" s="228"/>
      <c r="D380" s="228"/>
      <c r="E380" s="150" t="s">
        <v>1187</v>
      </c>
      <c r="F380" s="69"/>
      <c r="G380" s="6">
        <v>1792141.24</v>
      </c>
      <c r="H380" s="160"/>
      <c r="I380" s="144"/>
      <c r="J380" s="160"/>
      <c r="K380" s="16"/>
    </row>
    <row r="381" spans="1:11" hidden="1">
      <c r="A381" s="228"/>
      <c r="B381" s="228"/>
      <c r="C381" s="228"/>
      <c r="D381" s="228"/>
      <c r="E381" s="150" t="s">
        <v>1190</v>
      </c>
      <c r="F381" s="69"/>
      <c r="G381" s="6">
        <v>1065676</v>
      </c>
      <c r="H381" s="160"/>
      <c r="I381" s="144"/>
      <c r="J381" s="160"/>
      <c r="K381" s="16"/>
    </row>
    <row r="382" spans="1:11" hidden="1">
      <c r="A382" s="228"/>
      <c r="B382" s="228"/>
      <c r="C382" s="228"/>
      <c r="D382" s="228"/>
      <c r="E382" s="150" t="s">
        <v>1191</v>
      </c>
      <c r="F382" s="69"/>
      <c r="G382" s="6">
        <v>235330.65</v>
      </c>
      <c r="H382" s="160"/>
      <c r="I382" s="144"/>
      <c r="J382" s="160"/>
      <c r="K382" s="16"/>
    </row>
    <row r="383" spans="1:11" hidden="1">
      <c r="A383" s="228"/>
      <c r="B383" s="228"/>
      <c r="C383" s="228"/>
      <c r="D383" s="228"/>
      <c r="E383" s="150" t="s">
        <v>1192</v>
      </c>
      <c r="F383" s="69"/>
      <c r="G383" s="6">
        <v>5725228.9800000004</v>
      </c>
      <c r="H383" s="160"/>
      <c r="I383" s="144"/>
      <c r="J383" s="160"/>
      <c r="K383" s="16"/>
    </row>
    <row r="384" spans="1:11" hidden="1">
      <c r="A384" s="228"/>
      <c r="B384" s="228"/>
      <c r="C384" s="228"/>
      <c r="D384" s="228"/>
      <c r="E384" s="150" t="s">
        <v>1193</v>
      </c>
      <c r="F384" s="69"/>
      <c r="G384" s="6">
        <v>3041391.95</v>
      </c>
      <c r="H384" s="160"/>
      <c r="I384" s="144"/>
      <c r="J384" s="160"/>
      <c r="K384" s="16"/>
    </row>
    <row r="385" spans="1:13" hidden="1">
      <c r="A385" s="228"/>
      <c r="B385" s="228"/>
      <c r="C385" s="228"/>
      <c r="D385" s="228"/>
      <c r="E385" s="150" t="s">
        <v>1194</v>
      </c>
      <c r="F385" s="69"/>
      <c r="G385" s="6">
        <v>2054716.17</v>
      </c>
      <c r="H385" s="160"/>
      <c r="I385" s="144"/>
      <c r="J385" s="160"/>
      <c r="K385" s="16"/>
    </row>
    <row r="386" spans="1:13" hidden="1">
      <c r="A386" s="228"/>
      <c r="B386" s="228"/>
      <c r="C386" s="228"/>
      <c r="D386" s="228"/>
      <c r="E386" s="150" t="s">
        <v>1195</v>
      </c>
      <c r="F386" s="69"/>
      <c r="G386" s="6">
        <v>1778781.79</v>
      </c>
      <c r="H386" s="160"/>
      <c r="I386" s="144"/>
      <c r="J386" s="160"/>
      <c r="K386" s="16"/>
    </row>
    <row r="387" spans="1:13" hidden="1">
      <c r="A387" s="228"/>
      <c r="B387" s="228"/>
      <c r="C387" s="228"/>
      <c r="D387" s="228"/>
      <c r="E387" s="150" t="s">
        <v>1196</v>
      </c>
      <c r="F387" s="69"/>
      <c r="G387" s="6">
        <v>3680371.61</v>
      </c>
      <c r="H387" s="160"/>
      <c r="I387" s="144"/>
      <c r="J387" s="160"/>
      <c r="K387" s="16"/>
    </row>
    <row r="388" spans="1:13" hidden="1">
      <c r="A388" s="228"/>
      <c r="B388" s="228"/>
      <c r="C388" s="228"/>
      <c r="D388" s="228"/>
      <c r="E388" s="150" t="s">
        <v>1197</v>
      </c>
      <c r="F388" s="69"/>
      <c r="G388" s="6">
        <v>253317.21</v>
      </c>
      <c r="H388" s="160"/>
      <c r="I388" s="144"/>
      <c r="J388" s="160"/>
      <c r="K388" s="16"/>
    </row>
    <row r="389" spans="1:13" hidden="1">
      <c r="A389" s="228"/>
      <c r="B389" s="228"/>
      <c r="C389" s="228"/>
      <c r="D389" s="228"/>
      <c r="E389" s="150" t="s">
        <v>1198</v>
      </c>
      <c r="F389" s="69"/>
      <c r="G389" s="6">
        <v>23043.56</v>
      </c>
      <c r="H389" s="160"/>
      <c r="I389" s="144"/>
      <c r="J389" s="160"/>
      <c r="K389" s="16"/>
    </row>
    <row r="390" spans="1:13" hidden="1">
      <c r="A390" s="228"/>
      <c r="B390" s="228"/>
      <c r="C390" s="228"/>
      <c r="D390" s="228"/>
      <c r="E390" s="150" t="s">
        <v>1199</v>
      </c>
      <c r="F390" s="69"/>
      <c r="G390" s="6">
        <v>128679</v>
      </c>
      <c r="H390" s="160"/>
      <c r="I390" s="144"/>
      <c r="J390" s="160"/>
      <c r="K390" s="16"/>
      <c r="L390" s="10">
        <v>68818</v>
      </c>
      <c r="M390" s="10">
        <f>+G390-L390</f>
        <v>59861</v>
      </c>
    </row>
    <row r="391" spans="1:13" hidden="1">
      <c r="A391" s="228"/>
      <c r="B391" s="228"/>
      <c r="C391" s="228"/>
      <c r="D391" s="228"/>
      <c r="E391" s="150" t="s">
        <v>1200</v>
      </c>
      <c r="F391" s="69"/>
      <c r="G391" s="6">
        <v>488312.69</v>
      </c>
      <c r="H391" s="160"/>
      <c r="I391" s="144"/>
      <c r="J391" s="160"/>
      <c r="K391" s="16"/>
    </row>
    <row r="392" spans="1:13" hidden="1">
      <c r="A392" s="228"/>
      <c r="B392" s="228"/>
      <c r="C392" s="228"/>
      <c r="D392" s="228"/>
      <c r="E392" s="150" t="s">
        <v>1201</v>
      </c>
      <c r="F392" s="69"/>
      <c r="G392" s="6">
        <v>896306.05</v>
      </c>
      <c r="H392" s="160"/>
      <c r="I392" s="144"/>
      <c r="J392" s="160"/>
      <c r="K392" s="16"/>
    </row>
    <row r="393" spans="1:13" hidden="1">
      <c r="A393" s="228"/>
      <c r="B393" s="228"/>
      <c r="C393" s="228"/>
      <c r="D393" s="228"/>
      <c r="E393" s="150" t="s">
        <v>1202</v>
      </c>
      <c r="F393" s="69"/>
      <c r="G393" s="6">
        <v>681670.04</v>
      </c>
      <c r="H393" s="160"/>
      <c r="I393" s="144"/>
      <c r="J393" s="160"/>
      <c r="K393" s="16"/>
    </row>
    <row r="394" spans="1:13" hidden="1">
      <c r="A394" s="228"/>
      <c r="B394" s="228"/>
      <c r="C394" s="228"/>
      <c r="D394" s="228"/>
      <c r="E394" s="150" t="s">
        <v>1203</v>
      </c>
      <c r="F394" s="69"/>
      <c r="G394" s="6">
        <v>1844069.04</v>
      </c>
      <c r="H394" s="160"/>
      <c r="I394" s="144"/>
      <c r="J394" s="160"/>
      <c r="K394" s="16"/>
    </row>
    <row r="395" spans="1:13" hidden="1">
      <c r="A395" s="228"/>
      <c r="B395" s="228"/>
      <c r="C395" s="228"/>
      <c r="D395" s="228"/>
      <c r="E395" s="150" t="s">
        <v>1204</v>
      </c>
      <c r="F395" s="69"/>
      <c r="G395" s="6">
        <v>1085337.2</v>
      </c>
      <c r="H395" s="160"/>
      <c r="I395" s="144"/>
      <c r="J395" s="160"/>
      <c r="K395" s="16"/>
    </row>
    <row r="396" spans="1:13" hidden="1">
      <c r="A396" s="227"/>
      <c r="B396" s="227"/>
      <c r="C396" s="227"/>
      <c r="D396" s="227"/>
      <c r="E396" s="276" t="s">
        <v>1931</v>
      </c>
      <c r="F396" s="78"/>
      <c r="G396" s="6">
        <v>266235</v>
      </c>
      <c r="H396" s="160"/>
      <c r="I396" s="144"/>
      <c r="J396" s="160"/>
      <c r="K396" s="16"/>
    </row>
    <row r="397" spans="1:13" hidden="1">
      <c r="A397" s="228"/>
      <c r="B397" s="228"/>
      <c r="C397" s="228"/>
      <c r="D397" s="228"/>
      <c r="E397" s="150" t="s">
        <v>1205</v>
      </c>
      <c r="F397" s="69"/>
      <c r="G397" s="6">
        <v>1684371.02</v>
      </c>
      <c r="H397" s="160"/>
      <c r="I397" s="144"/>
      <c r="J397" s="160"/>
      <c r="K397" s="16"/>
    </row>
    <row r="398" spans="1:13" hidden="1">
      <c r="A398" s="228"/>
      <c r="B398" s="228"/>
      <c r="C398" s="228"/>
      <c r="D398" s="228"/>
      <c r="E398" s="150" t="s">
        <v>1206</v>
      </c>
      <c r="F398" s="69"/>
      <c r="G398" s="6">
        <v>9512324.7400000002</v>
      </c>
      <c r="H398" s="160"/>
      <c r="I398" s="144"/>
      <c r="J398" s="160"/>
      <c r="K398" s="16"/>
    </row>
    <row r="399" spans="1:13" hidden="1">
      <c r="A399" s="228"/>
      <c r="B399" s="228"/>
      <c r="C399" s="228"/>
      <c r="D399" s="228"/>
      <c r="E399" s="150" t="s">
        <v>1207</v>
      </c>
      <c r="F399" s="69"/>
      <c r="G399" s="6">
        <v>34580213.549999997</v>
      </c>
      <c r="H399" s="160"/>
      <c r="I399" s="144"/>
      <c r="J399" s="160"/>
      <c r="K399" s="16"/>
    </row>
    <row r="400" spans="1:13" hidden="1">
      <c r="A400" s="228"/>
      <c r="B400" s="228"/>
      <c r="C400" s="228"/>
      <c r="D400" s="228"/>
      <c r="E400" s="150" t="s">
        <v>1208</v>
      </c>
      <c r="F400" s="69"/>
      <c r="G400" s="6">
        <v>1974228.78</v>
      </c>
      <c r="H400" s="160"/>
      <c r="I400" s="144"/>
      <c r="J400" s="160"/>
      <c r="K400" s="16"/>
    </row>
    <row r="401" spans="1:13" hidden="1">
      <c r="A401" s="228"/>
      <c r="B401" s="228"/>
      <c r="C401" s="228"/>
      <c r="D401" s="228"/>
      <c r="E401" s="150" t="s">
        <v>1209</v>
      </c>
      <c r="F401" s="69"/>
      <c r="G401" s="6">
        <v>36817.599999999999</v>
      </c>
      <c r="H401" s="160"/>
      <c r="I401" s="144"/>
      <c r="J401" s="160"/>
      <c r="K401" s="16"/>
      <c r="L401" s="10">
        <v>531500</v>
      </c>
      <c r="M401" s="10">
        <f>+G401-L401</f>
        <v>-494682.4</v>
      </c>
    </row>
    <row r="402" spans="1:13" hidden="1">
      <c r="A402" s="228"/>
      <c r="B402" s="228"/>
      <c r="C402" s="228"/>
      <c r="D402" s="228"/>
      <c r="E402" s="150" t="s">
        <v>1210</v>
      </c>
      <c r="F402" s="69"/>
      <c r="G402" s="6">
        <v>22373374.780000001</v>
      </c>
      <c r="H402" s="160"/>
      <c r="I402" s="144"/>
      <c r="J402" s="160"/>
      <c r="K402" s="16"/>
    </row>
    <row r="403" spans="1:13" hidden="1">
      <c r="A403" s="228"/>
      <c r="B403" s="228"/>
      <c r="C403" s="228"/>
      <c r="D403" s="228"/>
      <c r="E403" s="150" t="s">
        <v>1211</v>
      </c>
      <c r="F403" s="69"/>
      <c r="G403" s="6">
        <v>2355793</v>
      </c>
      <c r="H403" s="160"/>
      <c r="I403" s="144"/>
      <c r="J403" s="160"/>
      <c r="K403" s="16"/>
    </row>
    <row r="404" spans="1:13" hidden="1">
      <c r="A404" s="228"/>
      <c r="B404" s="228"/>
      <c r="C404" s="228"/>
      <c r="D404" s="228"/>
      <c r="E404" s="150" t="s">
        <v>1212</v>
      </c>
      <c r="F404" s="69"/>
      <c r="G404" s="6">
        <v>14928255.189999999</v>
      </c>
      <c r="H404" s="160"/>
      <c r="I404" s="144"/>
      <c r="J404" s="160"/>
      <c r="K404" s="16"/>
    </row>
    <row r="405" spans="1:13" hidden="1">
      <c r="A405" s="228"/>
      <c r="B405" s="228"/>
      <c r="C405" s="228"/>
      <c r="D405" s="228"/>
      <c r="E405" s="150" t="s">
        <v>1213</v>
      </c>
      <c r="F405" s="69"/>
      <c r="G405" s="6">
        <v>2495267.88</v>
      </c>
      <c r="H405" s="160"/>
      <c r="I405" s="144"/>
      <c r="J405" s="160"/>
      <c r="K405" s="16"/>
    </row>
    <row r="406" spans="1:13" hidden="1">
      <c r="A406" s="228"/>
      <c r="B406" s="228"/>
      <c r="C406" s="228"/>
      <c r="D406" s="228"/>
      <c r="E406" s="150" t="s">
        <v>1214</v>
      </c>
      <c r="F406" s="69"/>
      <c r="G406" s="6">
        <v>733149.31</v>
      </c>
      <c r="H406" s="160"/>
      <c r="I406" s="144"/>
      <c r="J406" s="160"/>
      <c r="K406" s="16"/>
    </row>
    <row r="407" spans="1:13" hidden="1">
      <c r="A407" s="228"/>
      <c r="B407" s="228"/>
      <c r="C407" s="228"/>
      <c r="D407" s="228"/>
      <c r="E407" s="150" t="s">
        <v>1215</v>
      </c>
      <c r="F407" s="69"/>
      <c r="G407" s="6">
        <v>4009743</v>
      </c>
      <c r="H407" s="160"/>
      <c r="I407" s="144"/>
      <c r="J407" s="160"/>
      <c r="K407" s="16"/>
    </row>
    <row r="408" spans="1:13" hidden="1">
      <c r="A408" s="228"/>
      <c r="B408" s="228"/>
      <c r="C408" s="228"/>
      <c r="D408" s="228"/>
      <c r="E408" s="150" t="s">
        <v>1216</v>
      </c>
      <c r="F408" s="69"/>
      <c r="G408" s="6">
        <v>2373255</v>
      </c>
      <c r="H408" s="160"/>
      <c r="I408" s="144"/>
      <c r="J408" s="160"/>
      <c r="K408" s="16"/>
    </row>
    <row r="409" spans="1:13" hidden="1">
      <c r="A409" s="228"/>
      <c r="B409" s="228"/>
      <c r="C409" s="228"/>
      <c r="D409" s="228"/>
      <c r="E409" s="150" t="s">
        <v>1217</v>
      </c>
      <c r="F409" s="69"/>
      <c r="G409" s="6">
        <v>403084</v>
      </c>
      <c r="H409" s="160"/>
      <c r="I409" s="144"/>
      <c r="J409" s="160"/>
      <c r="K409" s="16"/>
    </row>
    <row r="410" spans="1:13" hidden="1">
      <c r="A410" s="228"/>
      <c r="B410" s="228"/>
      <c r="C410" s="228"/>
      <c r="D410" s="228"/>
      <c r="E410" s="150" t="s">
        <v>587</v>
      </c>
      <c r="F410" s="69"/>
      <c r="G410" s="6">
        <v>3773000.5</v>
      </c>
      <c r="H410" s="160"/>
      <c r="I410" s="144"/>
      <c r="J410" s="160"/>
      <c r="K410" s="16"/>
      <c r="L410" s="10">
        <v>241317.21</v>
      </c>
      <c r="M410" s="10">
        <f>+G410-L410</f>
        <v>3531683.29</v>
      </c>
    </row>
    <row r="411" spans="1:13" hidden="1">
      <c r="A411" s="228"/>
      <c r="B411" s="228"/>
      <c r="C411" s="228"/>
      <c r="D411" s="228"/>
      <c r="E411" s="150" t="s">
        <v>1218</v>
      </c>
      <c r="F411" s="69"/>
      <c r="G411" s="6">
        <v>15528141.210000001</v>
      </c>
      <c r="H411" s="160"/>
      <c r="I411" s="144"/>
      <c r="J411" s="160"/>
      <c r="K411" s="16"/>
    </row>
    <row r="412" spans="1:13" hidden="1">
      <c r="A412" s="228"/>
      <c r="B412" s="228"/>
      <c r="C412" s="228"/>
      <c r="D412" s="228"/>
      <c r="E412" s="150" t="s">
        <v>1219</v>
      </c>
      <c r="F412" s="69"/>
      <c r="G412" s="6">
        <v>138608.47</v>
      </c>
      <c r="H412" s="160"/>
      <c r="I412" s="144"/>
      <c r="J412" s="160"/>
      <c r="K412" s="16"/>
    </row>
    <row r="413" spans="1:13" hidden="1">
      <c r="A413" s="228"/>
      <c r="B413" s="228"/>
      <c r="C413" s="228"/>
      <c r="D413" s="228"/>
      <c r="E413" s="150" t="s">
        <v>1185</v>
      </c>
      <c r="F413" s="69"/>
      <c r="G413" s="6">
        <v>3493971.05</v>
      </c>
      <c r="H413" s="160"/>
      <c r="I413" s="144"/>
      <c r="J413" s="160"/>
      <c r="K413" s="16"/>
    </row>
    <row r="414" spans="1:13" hidden="1">
      <c r="A414" s="228"/>
      <c r="B414" s="228"/>
      <c r="C414" s="228"/>
      <c r="D414" s="228"/>
      <c r="E414" s="150" t="s">
        <v>1220</v>
      </c>
      <c r="F414" s="69"/>
      <c r="G414" s="6">
        <v>2284970.2799999998</v>
      </c>
      <c r="H414" s="160"/>
      <c r="I414" s="144"/>
      <c r="J414" s="160"/>
      <c r="K414" s="16"/>
    </row>
    <row r="415" spans="1:13" hidden="1">
      <c r="A415" s="228"/>
      <c r="B415" s="228"/>
      <c r="C415" s="228"/>
      <c r="D415" s="228"/>
      <c r="E415" s="150" t="s">
        <v>1221</v>
      </c>
      <c r="F415" s="69"/>
      <c r="G415" s="6">
        <v>83675</v>
      </c>
      <c r="H415" s="160"/>
      <c r="I415" s="144"/>
      <c r="J415" s="160"/>
      <c r="K415" s="16"/>
    </row>
    <row r="416" spans="1:13" hidden="1">
      <c r="A416" s="228"/>
      <c r="B416" s="228"/>
      <c r="C416" s="228"/>
      <c r="D416" s="228"/>
      <c r="E416" s="150" t="s">
        <v>1222</v>
      </c>
      <c r="F416" s="69"/>
      <c r="G416" s="6">
        <v>10421203.640000001</v>
      </c>
      <c r="H416" s="160"/>
      <c r="I416" s="144"/>
      <c r="J416" s="160"/>
      <c r="K416" s="16"/>
      <c r="L416" s="10">
        <v>222000</v>
      </c>
      <c r="M416" s="10">
        <f>+G416-L416</f>
        <v>10199203.640000001</v>
      </c>
    </row>
    <row r="417" spans="1:13" hidden="1">
      <c r="A417" s="228"/>
      <c r="B417" s="228"/>
      <c r="C417" s="228"/>
      <c r="D417" s="228"/>
      <c r="E417" s="150" t="s">
        <v>1223</v>
      </c>
      <c r="F417" s="69"/>
      <c r="G417" s="6">
        <v>966267.33</v>
      </c>
      <c r="H417" s="160"/>
      <c r="I417" s="144"/>
      <c r="J417" s="160"/>
      <c r="K417" s="16"/>
    </row>
    <row r="418" spans="1:13" hidden="1">
      <c r="A418" s="228"/>
      <c r="B418" s="228"/>
      <c r="C418" s="228"/>
      <c r="D418" s="228"/>
      <c r="E418" s="150" t="s">
        <v>1224</v>
      </c>
      <c r="F418" s="69"/>
      <c r="G418" s="6">
        <v>2042407.06</v>
      </c>
      <c r="H418" s="160"/>
      <c r="I418" s="144"/>
      <c r="J418" s="160"/>
      <c r="K418" s="16"/>
    </row>
    <row r="419" spans="1:13" hidden="1">
      <c r="A419" s="228"/>
      <c r="B419" s="228"/>
      <c r="C419" s="228"/>
      <c r="D419" s="228"/>
      <c r="E419" s="150" t="s">
        <v>1225</v>
      </c>
      <c r="F419" s="69"/>
      <c r="G419" s="6">
        <v>1288958.6399999999</v>
      </c>
      <c r="H419" s="160"/>
      <c r="I419" s="144"/>
      <c r="J419" s="160"/>
      <c r="K419" s="16"/>
    </row>
    <row r="420" spans="1:13" hidden="1">
      <c r="A420" s="228"/>
      <c r="B420" s="228"/>
      <c r="C420" s="228"/>
      <c r="D420" s="228"/>
      <c r="E420" s="150" t="s">
        <v>1226</v>
      </c>
      <c r="F420" s="69"/>
      <c r="G420" s="6">
        <v>3291916.85</v>
      </c>
      <c r="H420" s="160"/>
      <c r="I420" s="144"/>
      <c r="J420" s="160"/>
      <c r="K420" s="16"/>
      <c r="L420" s="10">
        <v>30850252.59</v>
      </c>
      <c r="M420" s="10">
        <f t="shared" ref="M420:M428" si="0">+G420-L420</f>
        <v>-27558335.739999998</v>
      </c>
    </row>
    <row r="421" spans="1:13" hidden="1">
      <c r="A421" s="228"/>
      <c r="B421" s="228"/>
      <c r="C421" s="228"/>
      <c r="D421" s="228"/>
      <c r="E421" s="150" t="s">
        <v>1227</v>
      </c>
      <c r="F421" s="69"/>
      <c r="G421" s="6">
        <v>610570.54</v>
      </c>
      <c r="H421" s="160"/>
      <c r="I421" s="144"/>
      <c r="J421" s="160"/>
      <c r="K421" s="16"/>
      <c r="L421" s="10">
        <v>1538359.72</v>
      </c>
      <c r="M421" s="10">
        <f t="shared" si="0"/>
        <v>-927789.17999999993</v>
      </c>
    </row>
    <row r="422" spans="1:13" hidden="1">
      <c r="A422" s="228"/>
      <c r="B422" s="228"/>
      <c r="C422" s="228"/>
      <c r="D422" s="228"/>
      <c r="E422" s="150" t="s">
        <v>588</v>
      </c>
      <c r="F422" s="69"/>
      <c r="G422" s="6">
        <v>67019.399999999994</v>
      </c>
      <c r="H422" s="160"/>
      <c r="I422" s="144"/>
      <c r="J422" s="160"/>
      <c r="K422" s="16"/>
      <c r="L422" s="10">
        <v>36817.599999999999</v>
      </c>
      <c r="M422" s="10">
        <f t="shared" si="0"/>
        <v>30201.799999999996</v>
      </c>
    </row>
    <row r="423" spans="1:13" hidden="1">
      <c r="A423" s="228"/>
      <c r="B423" s="228"/>
      <c r="C423" s="228"/>
      <c r="D423" s="228"/>
      <c r="E423" s="150" t="s">
        <v>1228</v>
      </c>
      <c r="F423" s="69"/>
      <c r="G423" s="6">
        <v>14208258.789999999</v>
      </c>
      <c r="H423" s="160"/>
      <c r="I423" s="144"/>
      <c r="J423" s="160"/>
      <c r="K423" s="16"/>
      <c r="L423" s="10">
        <v>19689956.670000002</v>
      </c>
      <c r="M423" s="10">
        <f t="shared" si="0"/>
        <v>-5481697.8800000027</v>
      </c>
    </row>
    <row r="424" spans="1:13" hidden="1">
      <c r="A424" s="228"/>
      <c r="B424" s="228"/>
      <c r="C424" s="228"/>
      <c r="D424" s="228"/>
      <c r="E424" s="150" t="s">
        <v>1229</v>
      </c>
      <c r="F424" s="69"/>
      <c r="G424" s="6">
        <v>4077232.02</v>
      </c>
      <c r="H424" s="160"/>
      <c r="I424" s="144"/>
      <c r="J424" s="160"/>
      <c r="K424" s="16"/>
      <c r="L424" s="10">
        <v>1102628</v>
      </c>
      <c r="M424" s="10">
        <f t="shared" si="0"/>
        <v>2974604.02</v>
      </c>
    </row>
    <row r="425" spans="1:13" hidden="1">
      <c r="A425" s="228"/>
      <c r="B425" s="228"/>
      <c r="C425" s="228"/>
      <c r="D425" s="228"/>
      <c r="E425" s="150" t="s">
        <v>1230</v>
      </c>
      <c r="F425" s="69"/>
      <c r="G425" s="6">
        <v>33195.129999999997</v>
      </c>
      <c r="H425" s="160"/>
      <c r="I425" s="144"/>
      <c r="J425" s="160"/>
      <c r="K425" s="16"/>
      <c r="L425" s="10">
        <v>14928255.189999999</v>
      </c>
      <c r="M425" s="10">
        <f t="shared" si="0"/>
        <v>-14895060.059999999</v>
      </c>
    </row>
    <row r="426" spans="1:13" hidden="1">
      <c r="A426" s="228"/>
      <c r="B426" s="228"/>
      <c r="C426" s="228"/>
      <c r="D426" s="228"/>
      <c r="E426" s="150" t="s">
        <v>1231</v>
      </c>
      <c r="F426" s="69"/>
      <c r="G426" s="6">
        <v>1906561.63</v>
      </c>
      <c r="H426" s="160"/>
      <c r="I426" s="144"/>
      <c r="J426" s="160"/>
      <c r="K426" s="16"/>
    </row>
    <row r="427" spans="1:13" hidden="1">
      <c r="A427" s="228"/>
      <c r="B427" s="228"/>
      <c r="C427" s="228"/>
      <c r="D427" s="228"/>
      <c r="E427" s="150" t="s">
        <v>1232</v>
      </c>
      <c r="F427" s="69"/>
      <c r="G427" s="6">
        <v>14813644.16</v>
      </c>
      <c r="H427" s="160"/>
      <c r="I427" s="144"/>
      <c r="J427" s="160"/>
      <c r="K427" s="16"/>
      <c r="L427" s="10">
        <v>733149.31</v>
      </c>
      <c r="M427" s="10">
        <f t="shared" si="0"/>
        <v>14080494.85</v>
      </c>
    </row>
    <row r="428" spans="1:13" hidden="1">
      <c r="A428" s="228"/>
      <c r="B428" s="228"/>
      <c r="C428" s="228"/>
      <c r="D428" s="228"/>
      <c r="E428" s="150" t="s">
        <v>1233</v>
      </c>
      <c r="F428" s="69"/>
      <c r="G428" s="6">
        <v>1615488.6</v>
      </c>
      <c r="H428" s="160"/>
      <c r="I428" s="144"/>
      <c r="J428" s="160"/>
      <c r="K428" s="16"/>
      <c r="L428" s="10">
        <v>4009743</v>
      </c>
      <c r="M428" s="10">
        <f t="shared" si="0"/>
        <v>-2394254.4</v>
      </c>
    </row>
    <row r="429" spans="1:13" hidden="1">
      <c r="A429" s="228"/>
      <c r="B429" s="228"/>
      <c r="C429" s="228"/>
      <c r="D429" s="228"/>
      <c r="E429" s="150" t="s">
        <v>1234</v>
      </c>
      <c r="F429" s="69"/>
      <c r="G429" s="6">
        <v>19813848.84</v>
      </c>
      <c r="H429" s="160"/>
      <c r="I429" s="144"/>
      <c r="J429" s="160"/>
      <c r="K429" s="16"/>
    </row>
    <row r="430" spans="1:13" hidden="1">
      <c r="A430" s="228"/>
      <c r="B430" s="228"/>
      <c r="C430" s="228"/>
      <c r="D430" s="228"/>
      <c r="E430" s="150" t="s">
        <v>1235</v>
      </c>
      <c r="F430" s="69"/>
      <c r="G430" s="6">
        <v>2416294.29</v>
      </c>
      <c r="H430" s="160"/>
      <c r="I430" s="144"/>
      <c r="J430" s="160"/>
      <c r="K430" s="16"/>
    </row>
    <row r="431" spans="1:13" hidden="1">
      <c r="A431" s="228"/>
      <c r="B431" s="228"/>
      <c r="C431" s="228"/>
      <c r="D431" s="228"/>
      <c r="E431" s="150" t="s">
        <v>1236</v>
      </c>
      <c r="F431" s="69"/>
      <c r="G431" s="6">
        <v>332721.09999999998</v>
      </c>
      <c r="H431" s="160"/>
      <c r="I431" s="144"/>
      <c r="J431" s="160"/>
      <c r="K431" s="16"/>
    </row>
    <row r="432" spans="1:13" hidden="1">
      <c r="A432" s="228"/>
      <c r="B432" s="228"/>
      <c r="C432" s="228"/>
      <c r="D432" s="228"/>
      <c r="E432" s="150" t="s">
        <v>1237</v>
      </c>
      <c r="F432" s="69"/>
      <c r="G432" s="6">
        <v>10800515.710000001</v>
      </c>
      <c r="H432" s="160"/>
      <c r="I432" s="144"/>
      <c r="J432" s="160"/>
      <c r="K432" s="16"/>
    </row>
    <row r="433" spans="1:13" hidden="1">
      <c r="A433" s="228"/>
      <c r="B433" s="228"/>
      <c r="C433" s="228"/>
      <c r="D433" s="228"/>
      <c r="E433" s="150" t="s">
        <v>1238</v>
      </c>
      <c r="F433" s="69"/>
      <c r="G433" s="6">
        <v>1325977.02</v>
      </c>
      <c r="H433" s="160"/>
      <c r="I433" s="144"/>
      <c r="J433" s="160"/>
      <c r="K433" s="16"/>
    </row>
    <row r="434" spans="1:13" hidden="1">
      <c r="A434" s="228"/>
      <c r="B434" s="228"/>
      <c r="C434" s="228"/>
      <c r="D434" s="228"/>
      <c r="E434" s="150" t="s">
        <v>1156</v>
      </c>
      <c r="F434" s="69"/>
      <c r="G434" s="6">
        <v>674712.78</v>
      </c>
      <c r="H434" s="160"/>
      <c r="I434" s="144"/>
      <c r="J434" s="160"/>
      <c r="K434" s="16"/>
    </row>
    <row r="435" spans="1:13" hidden="1">
      <c r="A435" s="228"/>
      <c r="B435" s="228"/>
      <c r="C435" s="228"/>
      <c r="D435" s="228"/>
      <c r="E435" s="150" t="s">
        <v>1239</v>
      </c>
      <c r="F435" s="69"/>
      <c r="G435" s="6">
        <v>158501.91</v>
      </c>
      <c r="H435" s="160"/>
      <c r="I435" s="144"/>
      <c r="J435" s="160"/>
      <c r="K435" s="16"/>
      <c r="L435" s="10">
        <v>2275810.2799999998</v>
      </c>
      <c r="M435" s="10">
        <f t="shared" ref="M435:M443" si="1">+G435-L435</f>
        <v>-2117308.3699999996</v>
      </c>
    </row>
    <row r="436" spans="1:13" hidden="1">
      <c r="A436" s="228"/>
      <c r="B436" s="228"/>
      <c r="C436" s="228"/>
      <c r="D436" s="228"/>
      <c r="E436" s="150" t="s">
        <v>1240</v>
      </c>
      <c r="F436" s="69"/>
      <c r="G436" s="6">
        <v>853678.22</v>
      </c>
      <c r="H436" s="160"/>
      <c r="I436" s="144"/>
      <c r="J436" s="160"/>
      <c r="K436" s="16"/>
      <c r="L436" s="10">
        <v>83675</v>
      </c>
      <c r="M436" s="10">
        <f t="shared" si="1"/>
        <v>770003.22</v>
      </c>
    </row>
    <row r="437" spans="1:13" hidden="1">
      <c r="A437" s="228"/>
      <c r="B437" s="228"/>
      <c r="C437" s="228"/>
      <c r="D437" s="228"/>
      <c r="E437" s="150" t="s">
        <v>1241</v>
      </c>
      <c r="F437" s="69"/>
      <c r="G437" s="6">
        <v>9407796.0500000007</v>
      </c>
      <c r="H437" s="160"/>
      <c r="I437" s="144"/>
      <c r="J437" s="160"/>
      <c r="K437" s="16"/>
      <c r="L437" s="10">
        <v>10912196.84</v>
      </c>
      <c r="M437" s="10">
        <f t="shared" si="1"/>
        <v>-1504400.7899999991</v>
      </c>
    </row>
    <row r="438" spans="1:13" hidden="1">
      <c r="A438" s="228"/>
      <c r="B438" s="228"/>
      <c r="C438" s="228"/>
      <c r="D438" s="228"/>
      <c r="E438" s="150" t="s">
        <v>1242</v>
      </c>
      <c r="F438" s="69"/>
      <c r="G438" s="6">
        <v>8066841.4500000002</v>
      </c>
      <c r="H438" s="160"/>
      <c r="I438" s="144"/>
      <c r="J438" s="160"/>
      <c r="K438" s="16"/>
      <c r="L438" s="10">
        <v>966267.33</v>
      </c>
      <c r="M438" s="10">
        <f t="shared" si="1"/>
        <v>7100574.1200000001</v>
      </c>
    </row>
    <row r="439" spans="1:13" hidden="1">
      <c r="A439" s="228"/>
      <c r="B439" s="228"/>
      <c r="C439" s="228"/>
      <c r="D439" s="228"/>
      <c r="E439" s="150" t="s">
        <v>1243</v>
      </c>
      <c r="F439" s="69"/>
      <c r="G439" s="6">
        <v>1112477.69</v>
      </c>
      <c r="H439" s="160"/>
      <c r="I439" s="144"/>
      <c r="J439" s="160"/>
      <c r="K439" s="16"/>
      <c r="L439" s="10">
        <v>2042407.06</v>
      </c>
      <c r="M439" s="10">
        <f t="shared" si="1"/>
        <v>-929929.37000000011</v>
      </c>
    </row>
    <row r="440" spans="1:13" hidden="1">
      <c r="A440" s="228"/>
      <c r="B440" s="228"/>
      <c r="C440" s="228"/>
      <c r="D440" s="228"/>
      <c r="E440" s="150" t="s">
        <v>1244</v>
      </c>
      <c r="F440" s="69"/>
      <c r="G440" s="6">
        <v>2210496.2000000002</v>
      </c>
      <c r="H440" s="160"/>
      <c r="I440" s="144"/>
      <c r="J440" s="160"/>
      <c r="K440" s="16"/>
      <c r="L440" s="10">
        <v>1282958.6399999999</v>
      </c>
      <c r="M440" s="10">
        <f t="shared" si="1"/>
        <v>927537.56000000029</v>
      </c>
    </row>
    <row r="441" spans="1:13" hidden="1">
      <c r="A441" s="228"/>
      <c r="B441" s="228"/>
      <c r="C441" s="228"/>
      <c r="D441" s="228"/>
      <c r="E441" s="150" t="s">
        <v>1245</v>
      </c>
      <c r="F441" s="69"/>
      <c r="G441" s="6">
        <v>1826511.41</v>
      </c>
      <c r="H441" s="160"/>
      <c r="I441" s="144"/>
      <c r="J441" s="160"/>
      <c r="K441" s="16"/>
      <c r="L441" s="10">
        <v>1796454.69</v>
      </c>
      <c r="M441" s="10">
        <f t="shared" si="1"/>
        <v>30056.719999999972</v>
      </c>
    </row>
    <row r="442" spans="1:13" hidden="1">
      <c r="A442" s="228"/>
      <c r="B442" s="228"/>
      <c r="C442" s="228"/>
      <c r="D442" s="228"/>
      <c r="E442" s="150" t="s">
        <v>1246</v>
      </c>
      <c r="F442" s="69"/>
      <c r="G442" s="6">
        <v>1856276.96</v>
      </c>
      <c r="H442" s="160"/>
      <c r="I442" s="144"/>
      <c r="J442" s="160"/>
      <c r="K442" s="16"/>
      <c r="L442" s="10">
        <v>565570.54</v>
      </c>
      <c r="M442" s="10">
        <f t="shared" si="1"/>
        <v>1290706.42</v>
      </c>
    </row>
    <row r="443" spans="1:13" hidden="1">
      <c r="A443" s="228"/>
      <c r="B443" s="228"/>
      <c r="C443" s="228"/>
      <c r="D443" s="228"/>
      <c r="E443" s="150" t="s">
        <v>1247</v>
      </c>
      <c r="F443" s="69"/>
      <c r="G443" s="6">
        <v>248966</v>
      </c>
      <c r="H443" s="160"/>
      <c r="I443" s="144"/>
      <c r="J443" s="160"/>
      <c r="K443" s="16"/>
      <c r="L443" s="10">
        <v>47829.24</v>
      </c>
      <c r="M443" s="10">
        <f t="shared" si="1"/>
        <v>201136.76</v>
      </c>
    </row>
    <row r="444" spans="1:13" hidden="1">
      <c r="A444" s="228"/>
      <c r="B444" s="228"/>
      <c r="C444" s="228"/>
      <c r="D444" s="228"/>
      <c r="E444" s="150" t="s">
        <v>1248</v>
      </c>
      <c r="F444" s="69"/>
      <c r="G444" s="6">
        <v>4168670.61</v>
      </c>
      <c r="H444" s="160"/>
      <c r="I444" s="144"/>
      <c r="J444" s="160"/>
      <c r="K444" s="16"/>
    </row>
    <row r="445" spans="1:13" hidden="1">
      <c r="A445" s="228"/>
      <c r="B445" s="228"/>
      <c r="C445" s="228"/>
      <c r="D445" s="228"/>
      <c r="E445" s="150" t="s">
        <v>1249</v>
      </c>
      <c r="F445" s="69"/>
      <c r="G445" s="6">
        <v>4939535.91</v>
      </c>
      <c r="H445" s="160"/>
      <c r="I445" s="144"/>
      <c r="J445" s="160"/>
      <c r="K445" s="16"/>
    </row>
    <row r="446" spans="1:13" hidden="1">
      <c r="A446" s="228"/>
      <c r="B446" s="228"/>
      <c r="C446" s="228"/>
      <c r="D446" s="228"/>
      <c r="E446" s="150" t="s">
        <v>1250</v>
      </c>
      <c r="F446" s="69"/>
      <c r="G446" s="6">
        <v>1032190.49</v>
      </c>
      <c r="H446" s="160"/>
      <c r="I446" s="144"/>
      <c r="J446" s="160"/>
      <c r="K446" s="16"/>
    </row>
    <row r="447" spans="1:13" hidden="1">
      <c r="A447" s="228"/>
      <c r="B447" s="228"/>
      <c r="C447" s="228"/>
      <c r="D447" s="228"/>
      <c r="E447" s="150" t="s">
        <v>1251</v>
      </c>
      <c r="F447" s="69"/>
      <c r="G447" s="6">
        <v>123120</v>
      </c>
      <c r="H447" s="160"/>
      <c r="I447" s="144"/>
      <c r="J447" s="160"/>
      <c r="K447" s="90"/>
      <c r="L447" s="10">
        <v>1654565.32</v>
      </c>
      <c r="M447" s="10">
        <f>+G447-L447</f>
        <v>-1531445.32</v>
      </c>
    </row>
    <row r="448" spans="1:13" hidden="1">
      <c r="A448" s="228"/>
      <c r="B448" s="228"/>
      <c r="C448" s="228"/>
      <c r="D448" s="228"/>
      <c r="E448" s="150" t="s">
        <v>585</v>
      </c>
      <c r="F448" s="69"/>
      <c r="G448" s="6">
        <v>255244.74</v>
      </c>
      <c r="H448" s="160"/>
      <c r="I448" s="144"/>
      <c r="J448" s="160"/>
      <c r="K448" s="16"/>
    </row>
    <row r="449" spans="1:13" hidden="1">
      <c r="A449" s="228"/>
      <c r="B449" s="228"/>
      <c r="C449" s="228"/>
      <c r="D449" s="228"/>
      <c r="E449" s="150" t="s">
        <v>1252</v>
      </c>
      <c r="F449" s="69"/>
      <c r="G449" s="6">
        <v>58000</v>
      </c>
      <c r="H449" s="160"/>
      <c r="I449" s="144"/>
      <c r="J449" s="160"/>
      <c r="K449" s="16"/>
      <c r="L449" s="10">
        <v>1292288.6000000001</v>
      </c>
      <c r="M449" s="10">
        <f>+G449-L449</f>
        <v>-1234288.6000000001</v>
      </c>
    </row>
    <row r="450" spans="1:13" hidden="1">
      <c r="A450" s="228"/>
      <c r="B450" s="228"/>
      <c r="C450" s="228"/>
      <c r="D450" s="228"/>
      <c r="E450" s="150" t="s">
        <v>1253</v>
      </c>
      <c r="F450" s="78"/>
      <c r="G450" s="6">
        <v>5823056.5300000003</v>
      </c>
      <c r="H450" s="160"/>
      <c r="I450" s="144"/>
      <c r="J450" s="160"/>
      <c r="K450" s="16"/>
      <c r="L450" s="10">
        <v>20616607.239999998</v>
      </c>
      <c r="M450" s="10">
        <f>+G450-L450</f>
        <v>-14793550.709999997</v>
      </c>
    </row>
    <row r="451" spans="1:13" hidden="1">
      <c r="A451" s="228"/>
      <c r="B451" s="228"/>
      <c r="C451" s="228"/>
      <c r="D451" s="228"/>
      <c r="E451" s="150" t="s">
        <v>1254</v>
      </c>
      <c r="F451" s="69"/>
      <c r="G451" s="6">
        <v>2331367.04</v>
      </c>
      <c r="H451" s="160"/>
      <c r="I451" s="144"/>
      <c r="J451" s="160"/>
      <c r="K451" s="16"/>
    </row>
    <row r="452" spans="1:13" hidden="1">
      <c r="A452" s="228"/>
      <c r="B452" s="228"/>
      <c r="C452" s="228"/>
      <c r="D452" s="228"/>
      <c r="E452" s="150" t="s">
        <v>1255</v>
      </c>
      <c r="F452" s="69"/>
      <c r="G452" s="6">
        <v>54825</v>
      </c>
      <c r="H452" s="160"/>
      <c r="I452" s="144"/>
      <c r="J452" s="160"/>
      <c r="K452" s="16"/>
    </row>
    <row r="453" spans="1:13" hidden="1">
      <c r="A453" s="228"/>
      <c r="B453" s="228"/>
      <c r="C453" s="228"/>
      <c r="D453" s="228"/>
      <c r="E453" s="150" t="s">
        <v>1007</v>
      </c>
      <c r="F453" s="69"/>
      <c r="G453" s="6">
        <v>756750</v>
      </c>
      <c r="H453" s="160"/>
      <c r="I453" s="144"/>
      <c r="J453" s="160"/>
      <c r="K453" s="16"/>
    </row>
    <row r="454" spans="1:13" hidden="1">
      <c r="A454" s="228"/>
      <c r="B454" s="228"/>
      <c r="C454" s="228"/>
      <c r="D454" s="228"/>
      <c r="E454" s="150" t="s">
        <v>1008</v>
      </c>
      <c r="F454" s="69"/>
      <c r="G454" s="6">
        <v>12613552.26</v>
      </c>
      <c r="H454" s="160"/>
      <c r="I454" s="144"/>
      <c r="J454" s="160"/>
      <c r="K454" s="16"/>
    </row>
    <row r="455" spans="1:13" hidden="1">
      <c r="A455" s="228"/>
      <c r="B455" s="228"/>
      <c r="C455" s="228"/>
      <c r="D455" s="228"/>
      <c r="E455" s="150" t="s">
        <v>583</v>
      </c>
      <c r="F455" s="69"/>
      <c r="G455" s="6">
        <v>116795</v>
      </c>
      <c r="H455" s="160"/>
      <c r="I455" s="144"/>
      <c r="J455" s="160"/>
      <c r="K455" s="16"/>
      <c r="L455" s="10">
        <v>547182.64</v>
      </c>
      <c r="M455" s="10">
        <f t="shared" ref="M455:M469" si="2">+G455-L455</f>
        <v>-430387.64</v>
      </c>
    </row>
    <row r="456" spans="1:13" hidden="1">
      <c r="A456" s="228"/>
      <c r="B456" s="228"/>
      <c r="C456" s="228"/>
      <c r="D456" s="228"/>
      <c r="E456" s="150" t="s">
        <v>1256</v>
      </c>
      <c r="F456" s="69"/>
      <c r="G456" s="6">
        <v>7417.72</v>
      </c>
      <c r="H456" s="160"/>
      <c r="I456" s="144"/>
      <c r="J456" s="160"/>
      <c r="K456" s="16"/>
      <c r="L456" s="10">
        <v>158501.91</v>
      </c>
      <c r="M456" s="10">
        <f t="shared" si="2"/>
        <v>-151084.19</v>
      </c>
    </row>
    <row r="457" spans="1:13" hidden="1">
      <c r="A457" s="228"/>
      <c r="B457" s="228"/>
      <c r="C457" s="228"/>
      <c r="D457" s="228"/>
      <c r="E457" s="150" t="s">
        <v>1257</v>
      </c>
      <c r="F457" s="69"/>
      <c r="G457" s="6">
        <v>1002209.98</v>
      </c>
      <c r="H457" s="160"/>
      <c r="I457" s="144"/>
      <c r="J457" s="160"/>
      <c r="K457" s="16"/>
      <c r="L457" s="10">
        <v>853678.22</v>
      </c>
      <c r="M457" s="10">
        <f t="shared" si="2"/>
        <v>148531.76</v>
      </c>
    </row>
    <row r="458" spans="1:13" hidden="1">
      <c r="A458" s="228"/>
      <c r="B458" s="228"/>
      <c r="C458" s="228"/>
      <c r="D458" s="228"/>
      <c r="E458" s="150" t="s">
        <v>1258</v>
      </c>
      <c r="F458" s="69"/>
      <c r="G458" s="6">
        <v>59818138.600000001</v>
      </c>
      <c r="H458" s="160"/>
      <c r="I458" s="144"/>
      <c r="J458" s="160"/>
      <c r="K458" s="16"/>
      <c r="L458" s="10">
        <v>9401396.0500000007</v>
      </c>
      <c r="M458" s="10">
        <f t="shared" si="2"/>
        <v>50416742.549999997</v>
      </c>
    </row>
    <row r="459" spans="1:13" hidden="1">
      <c r="A459" s="228"/>
      <c r="B459" s="228"/>
      <c r="C459" s="228"/>
      <c r="D459" s="228"/>
      <c r="E459" s="150" t="s">
        <v>1259</v>
      </c>
      <c r="F459" s="69"/>
      <c r="G459" s="6">
        <v>194234.5</v>
      </c>
      <c r="H459" s="160"/>
      <c r="I459" s="144"/>
      <c r="J459" s="160"/>
      <c r="K459" s="16"/>
      <c r="L459" s="10">
        <v>4761303.95</v>
      </c>
      <c r="M459" s="10">
        <f t="shared" si="2"/>
        <v>-4567069.45</v>
      </c>
    </row>
    <row r="460" spans="1:13" hidden="1">
      <c r="A460" s="228"/>
      <c r="B460" s="228"/>
      <c r="C460" s="228"/>
      <c r="D460" s="228"/>
      <c r="E460" s="150" t="s">
        <v>1260</v>
      </c>
      <c r="F460" s="69"/>
      <c r="G460" s="6">
        <v>640490.5</v>
      </c>
      <c r="H460" s="160"/>
      <c r="I460" s="144"/>
      <c r="J460" s="160"/>
      <c r="K460" s="16"/>
      <c r="L460" s="10">
        <v>1027864.27</v>
      </c>
      <c r="M460" s="10">
        <f t="shared" si="2"/>
        <v>-387373.77</v>
      </c>
    </row>
    <row r="461" spans="1:13" hidden="1">
      <c r="A461" s="228"/>
      <c r="B461" s="228"/>
      <c r="C461" s="228"/>
      <c r="D461" s="228"/>
      <c r="E461" s="150" t="s">
        <v>1261</v>
      </c>
      <c r="F461" s="69"/>
      <c r="G461" s="6">
        <v>102641.44</v>
      </c>
      <c r="H461" s="160"/>
      <c r="I461" s="144"/>
      <c r="J461" s="160"/>
      <c r="K461" s="16"/>
      <c r="L461" s="10">
        <v>2080894</v>
      </c>
      <c r="M461" s="10">
        <f t="shared" si="2"/>
        <v>-1978252.56</v>
      </c>
    </row>
    <row r="462" spans="1:13" hidden="1">
      <c r="A462" s="228"/>
      <c r="B462" s="228"/>
      <c r="C462" s="228"/>
      <c r="D462" s="228"/>
      <c r="E462" s="150" t="s">
        <v>1262</v>
      </c>
      <c r="F462" s="69"/>
      <c r="G462" s="6">
        <v>23050</v>
      </c>
      <c r="H462" s="160"/>
      <c r="I462" s="144"/>
      <c r="J462" s="160"/>
      <c r="K462" s="16"/>
      <c r="L462" s="10">
        <v>1776511.41</v>
      </c>
      <c r="M462" s="10">
        <f t="shared" si="2"/>
        <v>-1753461.41</v>
      </c>
    </row>
    <row r="463" spans="1:13" hidden="1">
      <c r="A463" s="228"/>
      <c r="B463" s="228"/>
      <c r="C463" s="228"/>
      <c r="D463" s="228"/>
      <c r="E463" s="150" t="s">
        <v>1263</v>
      </c>
      <c r="F463" s="69"/>
      <c r="G463" s="6">
        <v>2493816.6800000002</v>
      </c>
      <c r="H463" s="160"/>
      <c r="I463" s="144"/>
      <c r="J463" s="160"/>
      <c r="K463" s="16"/>
    </row>
    <row r="464" spans="1:13" hidden="1">
      <c r="A464" s="7"/>
      <c r="B464" s="7"/>
      <c r="C464" s="7"/>
      <c r="D464" s="7"/>
      <c r="E464" s="275" t="s">
        <v>1765</v>
      </c>
      <c r="F464" s="69"/>
      <c r="G464" s="6">
        <v>3838860</v>
      </c>
      <c r="H464" s="160"/>
      <c r="I464" s="144"/>
      <c r="J464" s="160"/>
      <c r="K464" s="16"/>
    </row>
    <row r="465" spans="1:13" hidden="1">
      <c r="A465" s="228"/>
      <c r="B465" s="228"/>
      <c r="C465" s="228"/>
      <c r="D465" s="228"/>
      <c r="E465" s="150" t="s">
        <v>1264</v>
      </c>
      <c r="F465" s="69"/>
      <c r="G465" s="6">
        <v>2324569.4300000002</v>
      </c>
      <c r="H465" s="160"/>
      <c r="I465" s="144"/>
      <c r="J465" s="160"/>
      <c r="K465" s="16"/>
    </row>
    <row r="466" spans="1:13" hidden="1">
      <c r="A466" s="228"/>
      <c r="B466" s="228"/>
      <c r="C466" s="228"/>
      <c r="D466" s="228"/>
      <c r="E466" s="150" t="s">
        <v>1265</v>
      </c>
      <c r="F466" s="69"/>
      <c r="G466" s="6">
        <v>373645</v>
      </c>
      <c r="H466" s="160"/>
      <c r="I466" s="144"/>
      <c r="J466" s="160"/>
      <c r="K466" s="16"/>
    </row>
    <row r="467" spans="1:13" hidden="1">
      <c r="A467" s="228"/>
      <c r="B467" s="228"/>
      <c r="C467" s="228"/>
      <c r="D467" s="228"/>
      <c r="E467" s="150" t="s">
        <v>1266</v>
      </c>
      <c r="F467" s="69"/>
      <c r="G467" s="6">
        <v>2724223.04</v>
      </c>
      <c r="H467" s="160"/>
      <c r="I467" s="144"/>
      <c r="J467" s="160"/>
      <c r="K467" s="16"/>
    </row>
    <row r="468" spans="1:13" hidden="1">
      <c r="A468" s="228"/>
      <c r="B468" s="228"/>
      <c r="C468" s="228"/>
      <c r="D468" s="228"/>
      <c r="E468" s="150" t="s">
        <v>1267</v>
      </c>
      <c r="F468" s="69"/>
      <c r="G468" s="6">
        <v>19764083.73</v>
      </c>
      <c r="H468" s="160"/>
      <c r="I468" s="144"/>
      <c r="J468" s="160"/>
      <c r="K468" s="16"/>
      <c r="L468" s="10">
        <v>123120</v>
      </c>
      <c r="M468" s="10">
        <f t="shared" si="2"/>
        <v>19640963.73</v>
      </c>
    </row>
    <row r="469" spans="1:13" hidden="1">
      <c r="A469" s="228"/>
      <c r="B469" s="228"/>
      <c r="C469" s="228"/>
      <c r="D469" s="228"/>
      <c r="E469" s="150" t="s">
        <v>1268</v>
      </c>
      <c r="F469" s="69"/>
      <c r="G469" s="6">
        <v>990792</v>
      </c>
      <c r="H469" s="160"/>
      <c r="I469" s="144"/>
      <c r="J469" s="160"/>
      <c r="K469" s="16"/>
      <c r="L469" s="10">
        <v>255244.74</v>
      </c>
      <c r="M469" s="10">
        <f t="shared" si="2"/>
        <v>735547.26</v>
      </c>
    </row>
    <row r="470" spans="1:13" hidden="1">
      <c r="A470" s="228"/>
      <c r="B470" s="228"/>
      <c r="C470" s="228"/>
      <c r="D470" s="228"/>
      <c r="E470" s="150" t="s">
        <v>1269</v>
      </c>
      <c r="F470" s="69"/>
      <c r="G470" s="6">
        <v>2421748</v>
      </c>
      <c r="H470" s="160"/>
      <c r="I470" s="144"/>
      <c r="J470" s="160"/>
      <c r="K470" s="16"/>
    </row>
    <row r="471" spans="1:13" hidden="1">
      <c r="A471" s="228"/>
      <c r="B471" s="228"/>
      <c r="C471" s="228"/>
      <c r="D471" s="228"/>
      <c r="E471" s="150" t="s">
        <v>1270</v>
      </c>
      <c r="F471" s="69"/>
      <c r="G471" s="6">
        <v>1440768.53</v>
      </c>
      <c r="H471" s="160"/>
      <c r="I471" s="144"/>
      <c r="J471" s="160"/>
      <c r="K471" s="16"/>
    </row>
    <row r="472" spans="1:13" hidden="1">
      <c r="A472" s="228"/>
      <c r="B472" s="228"/>
      <c r="C472" s="228"/>
      <c r="D472" s="228"/>
      <c r="E472" s="150" t="s">
        <v>1271</v>
      </c>
      <c r="F472" s="69"/>
      <c r="G472" s="6">
        <v>410048.85</v>
      </c>
      <c r="H472" s="160"/>
      <c r="I472" s="144"/>
      <c r="J472" s="160"/>
      <c r="K472" s="16"/>
    </row>
    <row r="473" spans="1:13" hidden="1">
      <c r="A473" s="228"/>
      <c r="B473" s="228"/>
      <c r="C473" s="228"/>
      <c r="D473" s="228"/>
      <c r="E473" s="150" t="s">
        <v>1272</v>
      </c>
      <c r="F473" s="69"/>
      <c r="G473" s="6">
        <v>330330.64</v>
      </c>
      <c r="H473" s="160"/>
      <c r="I473" s="144"/>
      <c r="J473" s="160"/>
      <c r="K473" s="16"/>
      <c r="L473" s="10">
        <v>54825</v>
      </c>
      <c r="M473" s="10">
        <f>+G473-L473</f>
        <v>275505.64</v>
      </c>
    </row>
    <row r="474" spans="1:13" hidden="1">
      <c r="A474" s="228"/>
      <c r="B474" s="228"/>
      <c r="C474" s="228"/>
      <c r="D474" s="228"/>
      <c r="E474" s="150" t="s">
        <v>1273</v>
      </c>
      <c r="F474" s="69"/>
      <c r="G474" s="6">
        <v>5765175.8200000003</v>
      </c>
      <c r="H474" s="160"/>
      <c r="I474" s="144"/>
      <c r="J474" s="160"/>
      <c r="K474" s="16"/>
    </row>
    <row r="475" spans="1:13" hidden="1">
      <c r="A475" s="228"/>
      <c r="B475" s="228"/>
      <c r="C475" s="228"/>
      <c r="D475" s="228"/>
      <c r="E475" s="150" t="s">
        <v>1274</v>
      </c>
      <c r="F475" s="69"/>
      <c r="G475" s="6">
        <v>2287574</v>
      </c>
      <c r="H475" s="160"/>
      <c r="I475" s="144"/>
      <c r="J475" s="160"/>
      <c r="K475" s="16"/>
      <c r="L475" s="10">
        <v>756750</v>
      </c>
      <c r="M475" s="10">
        <f>+G475-L475</f>
        <v>1530824</v>
      </c>
    </row>
    <row r="476" spans="1:13" hidden="1">
      <c r="A476" s="228"/>
      <c r="B476" s="228"/>
      <c r="C476" s="228"/>
      <c r="D476" s="228"/>
      <c r="E476" s="150" t="s">
        <v>1275</v>
      </c>
      <c r="F476" s="69"/>
      <c r="G476" s="6">
        <v>855782.52</v>
      </c>
      <c r="H476" s="160"/>
      <c r="I476" s="144"/>
      <c r="J476" s="160"/>
      <c r="K476" s="16"/>
      <c r="L476" s="10">
        <v>11606552.26</v>
      </c>
      <c r="M476" s="10">
        <f>+G476-L476</f>
        <v>-10750769.74</v>
      </c>
    </row>
    <row r="477" spans="1:13" hidden="1">
      <c r="A477" s="227"/>
      <c r="B477" s="227"/>
      <c r="C477" s="227"/>
      <c r="D477" s="227"/>
      <c r="E477" s="276" t="s">
        <v>1932</v>
      </c>
      <c r="F477" s="78"/>
      <c r="G477" s="6">
        <v>229772.5</v>
      </c>
      <c r="H477" s="160"/>
      <c r="I477" s="144"/>
      <c r="J477" s="160"/>
      <c r="K477" s="16"/>
      <c r="L477" s="10">
        <v>116795</v>
      </c>
      <c r="M477" s="10">
        <f>+G477-L477</f>
        <v>112977.5</v>
      </c>
    </row>
    <row r="478" spans="1:13" hidden="1">
      <c r="A478" s="228"/>
      <c r="B478" s="228"/>
      <c r="C478" s="228"/>
      <c r="D478" s="228"/>
      <c r="E478" s="150" t="s">
        <v>1276</v>
      </c>
      <c r="F478" s="69"/>
      <c r="G478" s="6">
        <v>4819547.68</v>
      </c>
      <c r="H478" s="160"/>
      <c r="I478" s="144"/>
      <c r="J478" s="160"/>
      <c r="K478" s="16"/>
    </row>
    <row r="479" spans="1:13" hidden="1">
      <c r="A479" s="228"/>
      <c r="B479" s="228"/>
      <c r="C479" s="228"/>
      <c r="D479" s="228"/>
      <c r="E479" s="150" t="s">
        <v>1277</v>
      </c>
      <c r="F479" s="69"/>
      <c r="G479" s="6">
        <v>13787000.76</v>
      </c>
      <c r="H479" s="160"/>
      <c r="I479" s="144"/>
      <c r="J479" s="160"/>
      <c r="K479" s="16"/>
    </row>
    <row r="480" spans="1:13" hidden="1">
      <c r="A480" s="228"/>
      <c r="B480" s="228"/>
      <c r="C480" s="228"/>
      <c r="D480" s="228"/>
      <c r="E480" s="150" t="s">
        <v>1278</v>
      </c>
      <c r="F480" s="69"/>
      <c r="G480" s="6">
        <v>2165355.92</v>
      </c>
      <c r="H480" s="160"/>
      <c r="I480" s="144"/>
      <c r="J480" s="160"/>
      <c r="K480" s="16"/>
    </row>
    <row r="481" spans="1:13" hidden="1">
      <c r="A481" s="228"/>
      <c r="B481" s="228"/>
      <c r="C481" s="228"/>
      <c r="D481" s="228"/>
      <c r="E481" s="150" t="s">
        <v>1279</v>
      </c>
      <c r="F481" s="69"/>
      <c r="G481" s="6">
        <v>277650.39</v>
      </c>
      <c r="H481" s="160"/>
      <c r="I481" s="144"/>
      <c r="J481" s="160"/>
      <c r="K481" s="16"/>
    </row>
    <row r="482" spans="1:13" hidden="1">
      <c r="A482" s="228"/>
      <c r="B482" s="228"/>
      <c r="C482" s="228"/>
      <c r="D482" s="228"/>
      <c r="E482" s="150" t="s">
        <v>1184</v>
      </c>
      <c r="F482" s="69"/>
      <c r="G482" s="6">
        <v>5281328.01</v>
      </c>
      <c r="H482" s="160"/>
      <c r="I482" s="144"/>
      <c r="J482" s="160"/>
      <c r="K482" s="16"/>
    </row>
    <row r="483" spans="1:13" hidden="1">
      <c r="A483" s="228"/>
      <c r="B483" s="228"/>
      <c r="C483" s="228"/>
      <c r="D483" s="228"/>
      <c r="E483" s="150" t="s">
        <v>1280</v>
      </c>
      <c r="F483" s="69"/>
      <c r="G483" s="6">
        <v>11950</v>
      </c>
      <c r="H483" s="160"/>
      <c r="I483" s="144"/>
      <c r="J483" s="160"/>
      <c r="K483" s="16"/>
    </row>
    <row r="484" spans="1:13" hidden="1">
      <c r="A484" s="228"/>
      <c r="B484" s="228"/>
      <c r="C484" s="228"/>
      <c r="D484" s="228"/>
      <c r="E484" s="150" t="s">
        <v>588</v>
      </c>
      <c r="F484" s="69"/>
      <c r="G484" s="6">
        <v>3201</v>
      </c>
      <c r="H484" s="160"/>
      <c r="I484" s="144"/>
      <c r="J484" s="160"/>
      <c r="K484" s="16"/>
      <c r="L484" s="10">
        <v>23050</v>
      </c>
      <c r="M484" s="10">
        <f>+G484-L484</f>
        <v>-19849</v>
      </c>
    </row>
    <row r="485" spans="1:13" hidden="1">
      <c r="A485" s="228"/>
      <c r="B485" s="228"/>
      <c r="C485" s="228"/>
      <c r="D485" s="228"/>
      <c r="E485" s="150" t="s">
        <v>1281</v>
      </c>
      <c r="F485" s="69"/>
      <c r="G485" s="6">
        <v>498569.46</v>
      </c>
      <c r="H485" s="160"/>
      <c r="I485" s="144"/>
      <c r="J485" s="160"/>
      <c r="K485" s="16"/>
      <c r="L485" s="10">
        <v>2493816.6800000002</v>
      </c>
      <c r="M485" s="10">
        <f>+G485-L485</f>
        <v>-1995247.2200000002</v>
      </c>
    </row>
    <row r="486" spans="1:13" hidden="1">
      <c r="A486" s="228"/>
      <c r="B486" s="228"/>
      <c r="C486" s="228"/>
      <c r="D486" s="228"/>
      <c r="E486" s="150" t="s">
        <v>1282</v>
      </c>
      <c r="F486" s="69"/>
      <c r="G486" s="6">
        <v>1703487.39</v>
      </c>
      <c r="H486" s="160"/>
      <c r="I486" s="144"/>
      <c r="J486" s="160"/>
      <c r="K486" s="16"/>
      <c r="L486" s="10">
        <v>155210</v>
      </c>
      <c r="M486" s="10">
        <f>+G486-L486</f>
        <v>1548277.39</v>
      </c>
    </row>
    <row r="487" spans="1:13" hidden="1">
      <c r="A487" s="228"/>
      <c r="B487" s="228"/>
      <c r="C487" s="228"/>
      <c r="D487" s="228"/>
      <c r="E487" s="150" t="s">
        <v>1283</v>
      </c>
      <c r="F487" s="69"/>
      <c r="G487" s="6">
        <v>2789007.03</v>
      </c>
      <c r="H487" s="160"/>
      <c r="I487" s="144"/>
      <c r="J487" s="160"/>
      <c r="K487" s="16"/>
    </row>
    <row r="488" spans="1:13" hidden="1">
      <c r="A488" s="228"/>
      <c r="B488" s="228"/>
      <c r="C488" s="228"/>
      <c r="D488" s="228"/>
      <c r="E488" s="150" t="s">
        <v>1284</v>
      </c>
      <c r="F488" s="69"/>
      <c r="G488" s="6">
        <v>1755907.5</v>
      </c>
      <c r="H488" s="160"/>
      <c r="I488" s="144"/>
      <c r="J488" s="160"/>
      <c r="K488" s="16"/>
    </row>
    <row r="489" spans="1:13" hidden="1">
      <c r="A489" s="228"/>
      <c r="B489" s="228"/>
      <c r="C489" s="228"/>
      <c r="D489" s="228"/>
      <c r="E489" s="150" t="s">
        <v>1081</v>
      </c>
      <c r="F489" s="69"/>
      <c r="G489" s="6">
        <v>455400</v>
      </c>
      <c r="H489" s="160"/>
      <c r="I489" s="144"/>
      <c r="J489" s="160"/>
      <c r="K489" s="16"/>
      <c r="L489" s="10">
        <v>642812.82999999996</v>
      </c>
      <c r="M489" s="10">
        <f>+G489-L489</f>
        <v>-187412.82999999996</v>
      </c>
    </row>
    <row r="490" spans="1:13" hidden="1">
      <c r="A490" s="228"/>
      <c r="B490" s="228"/>
      <c r="C490" s="228"/>
      <c r="D490" s="228"/>
      <c r="E490" s="150" t="s">
        <v>1285</v>
      </c>
      <c r="F490" s="69"/>
      <c r="G490" s="6">
        <v>630305.38</v>
      </c>
      <c r="H490" s="160"/>
      <c r="I490" s="144"/>
      <c r="J490" s="160"/>
      <c r="K490" s="16"/>
    </row>
    <row r="491" spans="1:13" hidden="1">
      <c r="A491" s="228"/>
      <c r="B491" s="228"/>
      <c r="C491" s="228"/>
      <c r="D491" s="228"/>
      <c r="E491" s="150" t="s">
        <v>1286</v>
      </c>
      <c r="F491" s="69"/>
      <c r="G491" s="6">
        <v>4349298.07</v>
      </c>
      <c r="H491" s="160"/>
      <c r="I491" s="144"/>
      <c r="J491" s="160"/>
      <c r="K491" s="16"/>
      <c r="L491" s="10">
        <v>1533758.04</v>
      </c>
      <c r="M491" s="10">
        <f>+G491-L491</f>
        <v>2815540.0300000003</v>
      </c>
    </row>
    <row r="492" spans="1:13" hidden="1">
      <c r="A492" s="228"/>
      <c r="B492" s="228"/>
      <c r="C492" s="228"/>
      <c r="D492" s="228"/>
      <c r="E492" s="150" t="s">
        <v>1287</v>
      </c>
      <c r="F492" s="69"/>
      <c r="G492" s="6">
        <v>5810710</v>
      </c>
      <c r="H492" s="160"/>
      <c r="I492" s="144"/>
      <c r="J492" s="160"/>
      <c r="K492" s="16"/>
      <c r="L492" s="10">
        <v>17179279.620000001</v>
      </c>
      <c r="M492" s="10">
        <f>+G492-L492</f>
        <v>-11368569.620000001</v>
      </c>
    </row>
    <row r="493" spans="1:13" hidden="1">
      <c r="A493" s="228"/>
      <c r="B493" s="228"/>
      <c r="C493" s="228"/>
      <c r="D493" s="228"/>
      <c r="E493" s="150" t="s">
        <v>1288</v>
      </c>
      <c r="F493" s="69"/>
      <c r="G493" s="6">
        <v>10043480.35</v>
      </c>
      <c r="H493" s="160"/>
      <c r="I493" s="144"/>
      <c r="J493" s="160"/>
      <c r="K493" s="16"/>
    </row>
    <row r="494" spans="1:13" hidden="1">
      <c r="A494" s="228"/>
      <c r="B494" s="228"/>
      <c r="C494" s="228"/>
      <c r="D494" s="228"/>
      <c r="E494" s="150" t="s">
        <v>1289</v>
      </c>
      <c r="F494" s="69"/>
      <c r="G494" s="6">
        <v>13599829.390000001</v>
      </c>
      <c r="H494" s="160"/>
      <c r="I494" s="144"/>
      <c r="J494" s="160"/>
      <c r="K494" s="16"/>
    </row>
    <row r="495" spans="1:13" hidden="1">
      <c r="A495" s="228"/>
      <c r="B495" s="228"/>
      <c r="C495" s="228"/>
      <c r="D495" s="228"/>
      <c r="E495" s="150" t="s">
        <v>1290</v>
      </c>
      <c r="F495" s="69"/>
      <c r="G495" s="6">
        <v>403276.67</v>
      </c>
      <c r="H495" s="160"/>
      <c r="I495" s="144"/>
      <c r="J495" s="160"/>
      <c r="K495" s="16"/>
    </row>
    <row r="496" spans="1:13" hidden="1">
      <c r="A496" s="7"/>
      <c r="B496" s="7"/>
      <c r="C496" s="7"/>
      <c r="D496" s="7"/>
      <c r="E496" s="275" t="s">
        <v>1766</v>
      </c>
      <c r="F496" s="69"/>
      <c r="G496" s="6">
        <v>42845352.130000003</v>
      </c>
      <c r="H496" s="160"/>
      <c r="I496" s="144"/>
      <c r="J496" s="160"/>
      <c r="K496" s="16"/>
    </row>
    <row r="497" spans="1:13" hidden="1">
      <c r="A497" s="228"/>
      <c r="B497" s="228"/>
      <c r="C497" s="228"/>
      <c r="D497" s="228"/>
      <c r="E497" s="150" t="s">
        <v>589</v>
      </c>
      <c r="F497" s="69"/>
      <c r="G497" s="6">
        <v>768620</v>
      </c>
      <c r="H497" s="160"/>
      <c r="I497" s="144"/>
      <c r="J497" s="160"/>
      <c r="K497" s="91"/>
    </row>
    <row r="498" spans="1:13" hidden="1">
      <c r="A498" s="228"/>
      <c r="B498" s="228"/>
      <c r="C498" s="228"/>
      <c r="D498" s="228"/>
      <c r="E498" s="150" t="s">
        <v>590</v>
      </c>
      <c r="F498" s="69"/>
      <c r="G498" s="6">
        <v>995946.97</v>
      </c>
      <c r="H498" s="160"/>
      <c r="I498" s="144"/>
      <c r="J498" s="160"/>
      <c r="K498" s="91"/>
    </row>
    <row r="499" spans="1:13" hidden="1">
      <c r="A499" s="228"/>
      <c r="B499" s="228"/>
      <c r="C499" s="228"/>
      <c r="D499" s="228"/>
      <c r="E499" s="150" t="s">
        <v>591</v>
      </c>
      <c r="F499" s="69"/>
      <c r="G499" s="6">
        <v>160942.5</v>
      </c>
      <c r="H499" s="160"/>
      <c r="I499" s="144"/>
      <c r="J499" s="160"/>
      <c r="K499" s="91"/>
    </row>
    <row r="500" spans="1:13" hidden="1">
      <c r="A500" s="228"/>
      <c r="B500" s="228"/>
      <c r="C500" s="228"/>
      <c r="D500" s="228"/>
      <c r="E500" s="150" t="s">
        <v>592</v>
      </c>
      <c r="F500" s="69"/>
      <c r="G500" s="6">
        <v>562947.26</v>
      </c>
      <c r="H500" s="160"/>
      <c r="I500" s="144"/>
      <c r="J500" s="160"/>
      <c r="K500" s="16"/>
    </row>
    <row r="501" spans="1:13" hidden="1">
      <c r="A501" s="228"/>
      <c r="B501" s="228"/>
      <c r="C501" s="228"/>
      <c r="D501" s="228"/>
      <c r="E501" s="150" t="s">
        <v>486</v>
      </c>
      <c r="F501" s="69"/>
      <c r="G501" s="6">
        <v>30015</v>
      </c>
      <c r="H501" s="160"/>
      <c r="I501" s="144"/>
      <c r="J501" s="160"/>
      <c r="K501" s="16"/>
    </row>
    <row r="502" spans="1:13" hidden="1">
      <c r="A502" s="228"/>
      <c r="B502" s="228"/>
      <c r="C502" s="228"/>
      <c r="D502" s="228"/>
      <c r="E502" s="150" t="s">
        <v>1082</v>
      </c>
      <c r="F502" s="69"/>
      <c r="G502" s="6">
        <v>2248488</v>
      </c>
      <c r="H502" s="160"/>
      <c r="I502" s="144"/>
      <c r="J502" s="160"/>
      <c r="K502" s="16"/>
    </row>
    <row r="503" spans="1:13" hidden="1">
      <c r="A503" s="228"/>
      <c r="B503" s="228"/>
      <c r="C503" s="228"/>
      <c r="D503" s="228"/>
      <c r="E503" s="150" t="s">
        <v>1291</v>
      </c>
      <c r="F503" s="69"/>
      <c r="G503" s="6">
        <v>760148.47999999998</v>
      </c>
      <c r="H503" s="160"/>
      <c r="I503" s="144"/>
      <c r="J503" s="160"/>
      <c r="K503" s="16"/>
      <c r="L503" s="10">
        <v>2165355.92</v>
      </c>
      <c r="M503" s="10">
        <f>+G503-L503</f>
        <v>-1405207.44</v>
      </c>
    </row>
    <row r="504" spans="1:13" hidden="1">
      <c r="A504" s="228"/>
      <c r="B504" s="228"/>
      <c r="C504" s="228"/>
      <c r="D504" s="228"/>
      <c r="E504" s="150" t="s">
        <v>1292</v>
      </c>
      <c r="F504" s="69"/>
      <c r="G504" s="6">
        <v>2346105.16</v>
      </c>
      <c r="H504" s="160"/>
      <c r="I504" s="144"/>
      <c r="J504" s="160"/>
      <c r="K504" s="16"/>
      <c r="L504" s="10">
        <v>227848.64</v>
      </c>
      <c r="M504" s="10">
        <f>+G504-L504</f>
        <v>2118256.52</v>
      </c>
    </row>
    <row r="505" spans="1:13" hidden="1">
      <c r="A505" s="228"/>
      <c r="B505" s="228"/>
      <c r="C505" s="228"/>
      <c r="D505" s="228"/>
      <c r="E505" s="150" t="s">
        <v>1293</v>
      </c>
      <c r="F505" s="69"/>
      <c r="G505" s="6">
        <v>-8000</v>
      </c>
      <c r="H505" s="160"/>
      <c r="I505" s="144"/>
      <c r="J505" s="160"/>
      <c r="K505" s="16"/>
    </row>
    <row r="506" spans="1:13" hidden="1">
      <c r="A506" s="228"/>
      <c r="B506" s="228"/>
      <c r="C506" s="228"/>
      <c r="D506" s="228"/>
      <c r="E506" s="150" t="s">
        <v>1294</v>
      </c>
      <c r="F506" s="69"/>
      <c r="G506" s="6">
        <v>-29037125.09</v>
      </c>
      <c r="H506" s="160"/>
      <c r="I506" s="144"/>
      <c r="J506" s="160"/>
      <c r="K506" s="16"/>
    </row>
    <row r="507" spans="1:13" hidden="1">
      <c r="A507" s="228"/>
      <c r="B507" s="228"/>
      <c r="C507" s="228"/>
      <c r="D507" s="228"/>
      <c r="E507" s="150" t="s">
        <v>1295</v>
      </c>
      <c r="F507" s="69"/>
      <c r="G507" s="6">
        <v>-2091160</v>
      </c>
      <c r="H507" s="160"/>
      <c r="I507" s="144"/>
      <c r="J507" s="160"/>
      <c r="K507" s="16"/>
    </row>
    <row r="508" spans="1:13" hidden="1">
      <c r="A508" s="228"/>
      <c r="B508" s="228"/>
      <c r="C508" s="228"/>
      <c r="D508" s="228"/>
      <c r="E508" s="150" t="s">
        <v>1293</v>
      </c>
      <c r="F508" s="69"/>
      <c r="G508" s="6">
        <v>-2622778.37</v>
      </c>
      <c r="H508" s="160"/>
      <c r="I508" s="144"/>
      <c r="J508" s="160"/>
      <c r="K508" s="16"/>
    </row>
    <row r="509" spans="1:13" hidden="1">
      <c r="A509" s="7"/>
      <c r="B509" s="7"/>
      <c r="C509" s="7"/>
      <c r="D509" s="7"/>
      <c r="E509" s="275" t="s">
        <v>1920</v>
      </c>
      <c r="F509" s="78"/>
      <c r="G509" s="6">
        <v>-22250</v>
      </c>
      <c r="H509" s="160"/>
      <c r="I509" s="144"/>
      <c r="J509" s="160"/>
      <c r="K509" s="16"/>
    </row>
    <row r="510" spans="1:13" hidden="1">
      <c r="A510" s="228"/>
      <c r="B510" s="228"/>
      <c r="C510" s="228"/>
      <c r="D510" s="228"/>
      <c r="E510" s="150" t="s">
        <v>1296</v>
      </c>
      <c r="F510" s="69"/>
      <c r="G510" s="6">
        <v>-332550</v>
      </c>
      <c r="H510" s="160"/>
      <c r="I510" s="144"/>
      <c r="J510" s="160"/>
      <c r="K510" s="16"/>
      <c r="L510" s="10">
        <v>2190307.0299999998</v>
      </c>
      <c r="M510" s="10">
        <f>+G510-L510</f>
        <v>-2522857.0299999998</v>
      </c>
    </row>
    <row r="511" spans="1:13" hidden="1">
      <c r="A511" s="228"/>
      <c r="B511" s="228"/>
      <c r="C511" s="228"/>
      <c r="D511" s="228"/>
      <c r="E511" s="150" t="s">
        <v>1297</v>
      </c>
      <c r="F511" s="69"/>
      <c r="G511" s="6">
        <v>-251375</v>
      </c>
      <c r="H511" s="160"/>
      <c r="I511" s="144"/>
      <c r="J511" s="160"/>
      <c r="K511" s="16"/>
    </row>
    <row r="512" spans="1:13" hidden="1">
      <c r="A512" s="228"/>
      <c r="B512" s="228"/>
      <c r="C512" s="228"/>
      <c r="D512" s="228"/>
      <c r="E512" s="150" t="s">
        <v>1298</v>
      </c>
      <c r="F512" s="69"/>
      <c r="G512" s="6">
        <v>-93000</v>
      </c>
      <c r="H512" s="160"/>
      <c r="I512" s="144"/>
      <c r="J512" s="160"/>
      <c r="K512" s="16"/>
    </row>
    <row r="513" spans="1:13" hidden="1">
      <c r="A513" s="228"/>
      <c r="B513" s="228"/>
      <c r="C513" s="228"/>
      <c r="D513" s="228"/>
      <c r="E513" s="150" t="s">
        <v>1299</v>
      </c>
      <c r="F513" s="69"/>
      <c r="G513" s="6">
        <v>-380600</v>
      </c>
      <c r="H513" s="160"/>
      <c r="I513" s="144"/>
      <c r="J513" s="160"/>
      <c r="K513" s="16"/>
    </row>
    <row r="514" spans="1:13" hidden="1">
      <c r="A514" s="228"/>
      <c r="B514" s="228"/>
      <c r="C514" s="228"/>
      <c r="D514" s="228"/>
      <c r="E514" s="150" t="s">
        <v>1300</v>
      </c>
      <c r="F514" s="69"/>
      <c r="G514" s="6">
        <v>-62250</v>
      </c>
      <c r="H514" s="160"/>
      <c r="I514" s="144"/>
      <c r="J514" s="160"/>
      <c r="K514" s="16"/>
    </row>
    <row r="515" spans="1:13" hidden="1">
      <c r="A515" s="228"/>
      <c r="B515" s="228"/>
      <c r="C515" s="228"/>
      <c r="D515" s="228"/>
      <c r="E515" s="150" t="s">
        <v>1009</v>
      </c>
      <c r="F515" s="69"/>
      <c r="G515" s="6">
        <v>-43650</v>
      </c>
      <c r="H515" s="160"/>
      <c r="I515" s="144"/>
      <c r="J515" s="160"/>
      <c r="K515" s="16"/>
    </row>
    <row r="516" spans="1:13" hidden="1">
      <c r="A516" s="228"/>
      <c r="B516" s="228"/>
      <c r="C516" s="228"/>
      <c r="D516" s="228"/>
      <c r="E516" s="150" t="s">
        <v>1301</v>
      </c>
      <c r="F516" s="69"/>
      <c r="G516" s="6">
        <v>-207400</v>
      </c>
      <c r="H516" s="160"/>
      <c r="I516" s="144"/>
      <c r="J516" s="160"/>
      <c r="K516" s="16"/>
    </row>
    <row r="517" spans="1:13" hidden="1">
      <c r="A517" s="228"/>
      <c r="B517" s="228"/>
      <c r="C517" s="228"/>
      <c r="D517" s="228"/>
      <c r="E517" s="150" t="s">
        <v>1302</v>
      </c>
      <c r="F517" s="69"/>
      <c r="G517" s="6">
        <v>-1262325.02</v>
      </c>
      <c r="H517" s="160"/>
      <c r="I517" s="144"/>
      <c r="J517" s="160"/>
      <c r="K517" s="16"/>
    </row>
    <row r="518" spans="1:13" hidden="1">
      <c r="A518" s="228"/>
      <c r="B518" s="228"/>
      <c r="C518" s="228"/>
      <c r="D518" s="228"/>
      <c r="E518" s="150" t="s">
        <v>1303</v>
      </c>
      <c r="F518" s="69"/>
      <c r="G518" s="6">
        <v>-4506137.8899999997</v>
      </c>
      <c r="H518" s="160"/>
      <c r="I518" s="144"/>
      <c r="J518" s="160"/>
      <c r="K518" s="16"/>
    </row>
    <row r="519" spans="1:13" hidden="1">
      <c r="A519" s="228"/>
      <c r="B519" s="228"/>
      <c r="C519" s="228"/>
      <c r="D519" s="228"/>
      <c r="E519" s="150" t="s">
        <v>1304</v>
      </c>
      <c r="F519" s="69"/>
      <c r="G519" s="6">
        <v>-3925145.25</v>
      </c>
      <c r="H519" s="160"/>
      <c r="I519" s="144"/>
      <c r="J519" s="160"/>
      <c r="K519" s="16"/>
    </row>
    <row r="520" spans="1:13" hidden="1">
      <c r="A520" s="228"/>
      <c r="B520" s="228"/>
      <c r="C520" s="228"/>
      <c r="D520" s="228"/>
      <c r="E520" s="150" t="s">
        <v>1305</v>
      </c>
      <c r="F520" s="69"/>
      <c r="G520" s="6">
        <v>-175800</v>
      </c>
      <c r="H520" s="160"/>
      <c r="I520" s="144"/>
      <c r="J520" s="160"/>
      <c r="K520" s="16"/>
    </row>
    <row r="521" spans="1:13" hidden="1">
      <c r="A521" s="228"/>
      <c r="B521" s="228"/>
      <c r="C521" s="228"/>
      <c r="D521" s="228"/>
      <c r="E521" s="150" t="s">
        <v>1306</v>
      </c>
      <c r="F521" s="69"/>
      <c r="G521" s="6">
        <v>-280598</v>
      </c>
      <c r="H521" s="160"/>
      <c r="I521" s="144"/>
      <c r="J521" s="160"/>
      <c r="K521" s="16"/>
      <c r="L521" s="10">
        <v>155467.5</v>
      </c>
      <c r="M521" s="10">
        <f>+G521-L521</f>
        <v>-436065.5</v>
      </c>
    </row>
    <row r="522" spans="1:13" hidden="1">
      <c r="A522" s="228"/>
      <c r="B522" s="228"/>
      <c r="C522" s="228"/>
      <c r="D522" s="228"/>
      <c r="E522" s="150" t="s">
        <v>1307</v>
      </c>
      <c r="F522" s="69"/>
      <c r="G522" s="6">
        <v>-2188840.4500000002</v>
      </c>
      <c r="H522" s="160"/>
      <c r="I522" s="144"/>
      <c r="J522" s="160"/>
      <c r="K522" s="16"/>
      <c r="L522" s="10">
        <v>562947.26</v>
      </c>
      <c r="M522" s="10">
        <f>+G522-L522</f>
        <v>-2751787.71</v>
      </c>
    </row>
    <row r="523" spans="1:13" hidden="1">
      <c r="A523" s="228"/>
      <c r="B523" s="228"/>
      <c r="C523" s="228"/>
      <c r="D523" s="228"/>
      <c r="E523" s="150" t="s">
        <v>1308</v>
      </c>
      <c r="F523" s="69"/>
      <c r="G523" s="6">
        <v>-62690</v>
      </c>
      <c r="H523" s="160"/>
      <c r="I523" s="144"/>
      <c r="J523" s="160"/>
      <c r="K523" s="16"/>
    </row>
    <row r="524" spans="1:13" hidden="1">
      <c r="A524" s="228"/>
      <c r="B524" s="228"/>
      <c r="C524" s="228"/>
      <c r="D524" s="228"/>
      <c r="E524" s="150" t="s">
        <v>1309</v>
      </c>
      <c r="F524" s="69"/>
      <c r="G524" s="6">
        <v>-359750</v>
      </c>
      <c r="H524" s="160"/>
      <c r="I524" s="144"/>
      <c r="J524" s="160"/>
      <c r="K524" s="16"/>
    </row>
    <row r="525" spans="1:13" hidden="1">
      <c r="A525" s="228"/>
      <c r="B525" s="228"/>
      <c r="C525" s="228"/>
      <c r="D525" s="228"/>
      <c r="E525" s="150" t="s">
        <v>1310</v>
      </c>
      <c r="F525" s="69"/>
      <c r="G525" s="6">
        <v>-31205.48</v>
      </c>
      <c r="H525" s="160"/>
      <c r="I525" s="144"/>
      <c r="J525" s="160"/>
      <c r="K525" s="16"/>
    </row>
    <row r="526" spans="1:13" hidden="1">
      <c r="A526" s="228"/>
      <c r="B526" s="228"/>
      <c r="C526" s="228"/>
      <c r="D526" s="228"/>
      <c r="E526" s="150" t="s">
        <v>1311</v>
      </c>
      <c r="F526" s="69"/>
      <c r="G526" s="6">
        <v>-169395</v>
      </c>
      <c r="H526" s="160"/>
      <c r="I526" s="144"/>
      <c r="J526" s="160"/>
      <c r="K526" s="16"/>
    </row>
    <row r="527" spans="1:13" hidden="1">
      <c r="A527" s="228"/>
      <c r="B527" s="228"/>
      <c r="C527" s="228"/>
      <c r="D527" s="228"/>
      <c r="E527" s="150" t="s">
        <v>1312</v>
      </c>
      <c r="F527" s="69"/>
      <c r="G527" s="6">
        <v>-21633.33</v>
      </c>
      <c r="H527" s="160"/>
      <c r="I527" s="144"/>
      <c r="J527" s="160"/>
      <c r="K527" s="16"/>
    </row>
    <row r="528" spans="1:13" hidden="1">
      <c r="A528" s="228"/>
      <c r="B528" s="228"/>
      <c r="C528" s="228"/>
      <c r="D528" s="228"/>
      <c r="E528" s="150" t="s">
        <v>1313</v>
      </c>
      <c r="F528" s="69"/>
      <c r="G528" s="6">
        <v>-77177</v>
      </c>
      <c r="H528" s="160"/>
      <c r="I528" s="144"/>
      <c r="J528" s="160"/>
      <c r="K528" s="16"/>
    </row>
    <row r="529" spans="1:13" hidden="1">
      <c r="A529" s="228"/>
      <c r="B529" s="228"/>
      <c r="C529" s="228"/>
      <c r="D529" s="228"/>
      <c r="E529" s="150" t="s">
        <v>1314</v>
      </c>
      <c r="F529" s="69"/>
      <c r="G529" s="6">
        <v>-10000</v>
      </c>
      <c r="H529" s="160"/>
      <c r="I529" s="144"/>
      <c r="J529" s="160"/>
      <c r="K529" s="16"/>
    </row>
    <row r="530" spans="1:13" hidden="1">
      <c r="A530" s="228"/>
      <c r="B530" s="228"/>
      <c r="C530" s="228"/>
      <c r="D530" s="228"/>
      <c r="E530" s="150" t="s">
        <v>1315</v>
      </c>
      <c r="F530" s="69"/>
      <c r="G530" s="6">
        <v>-326525.33</v>
      </c>
      <c r="H530" s="160"/>
      <c r="I530" s="144"/>
      <c r="J530" s="160"/>
      <c r="K530" s="16"/>
    </row>
    <row r="531" spans="1:13" hidden="1">
      <c r="A531" s="228"/>
      <c r="B531" s="228"/>
      <c r="C531" s="228"/>
      <c r="D531" s="228"/>
      <c r="E531" s="150" t="s">
        <v>1316</v>
      </c>
      <c r="F531" s="69"/>
      <c r="G531" s="6">
        <v>-2820736.77</v>
      </c>
      <c r="H531" s="160"/>
      <c r="I531" s="144"/>
      <c r="J531" s="160"/>
      <c r="K531" s="16"/>
    </row>
    <row r="532" spans="1:13" hidden="1">
      <c r="A532" s="7"/>
      <c r="B532" s="7"/>
      <c r="C532" s="7"/>
      <c r="D532" s="7"/>
      <c r="E532" s="275" t="s">
        <v>1767</v>
      </c>
      <c r="F532" s="69"/>
      <c r="G532" s="6">
        <v>-346417.22</v>
      </c>
      <c r="H532" s="160"/>
      <c r="I532" s="144"/>
      <c r="J532" s="160"/>
      <c r="K532" s="16"/>
    </row>
    <row r="533" spans="1:13" hidden="1">
      <c r="A533" s="228"/>
      <c r="B533" s="228"/>
      <c r="C533" s="228"/>
      <c r="D533" s="228"/>
      <c r="E533" s="150" t="s">
        <v>1317</v>
      </c>
      <c r="F533" s="69"/>
      <c r="G533" s="6">
        <v>-1317650</v>
      </c>
      <c r="H533" s="160"/>
      <c r="I533" s="144"/>
      <c r="J533" s="160"/>
      <c r="K533" s="16"/>
    </row>
    <row r="534" spans="1:13" hidden="1">
      <c r="A534" s="228"/>
      <c r="B534" s="228"/>
      <c r="C534" s="228"/>
      <c r="D534" s="228"/>
      <c r="E534" s="150" t="s">
        <v>1010</v>
      </c>
      <c r="F534" s="69"/>
      <c r="G534" s="6">
        <v>-59400</v>
      </c>
      <c r="H534" s="160"/>
      <c r="I534" s="144"/>
      <c r="J534" s="160"/>
      <c r="K534" s="16"/>
    </row>
    <row r="535" spans="1:13" hidden="1">
      <c r="A535" s="228"/>
      <c r="B535" s="228"/>
      <c r="C535" s="228"/>
      <c r="D535" s="228"/>
      <c r="E535" s="150" t="s">
        <v>1318</v>
      </c>
      <c r="F535" s="69"/>
      <c r="G535" s="6">
        <v>-402980</v>
      </c>
      <c r="H535" s="160"/>
      <c r="I535" s="144"/>
      <c r="J535" s="160"/>
      <c r="K535" s="16"/>
      <c r="L535" s="10">
        <v>-380600</v>
      </c>
      <c r="M535" s="10">
        <f>+G535-L535</f>
        <v>-22380</v>
      </c>
    </row>
    <row r="536" spans="1:13" hidden="1">
      <c r="A536" s="228"/>
      <c r="B536" s="228"/>
      <c r="C536" s="228"/>
      <c r="D536" s="228"/>
      <c r="E536" s="150" t="s">
        <v>1319</v>
      </c>
      <c r="F536" s="69"/>
      <c r="G536" s="6">
        <v>-39600</v>
      </c>
      <c r="H536" s="160"/>
      <c r="I536" s="144"/>
      <c r="J536" s="160"/>
      <c r="K536" s="16"/>
      <c r="L536" s="10">
        <v>-43650</v>
      </c>
      <c r="M536" s="10">
        <f>+G536-L536</f>
        <v>4050</v>
      </c>
    </row>
    <row r="537" spans="1:13" hidden="1">
      <c r="A537" s="228"/>
      <c r="B537" s="228"/>
      <c r="C537" s="228"/>
      <c r="D537" s="228"/>
      <c r="E537" s="150" t="s">
        <v>1320</v>
      </c>
      <c r="F537" s="69"/>
      <c r="G537" s="6">
        <v>-24000</v>
      </c>
      <c r="H537" s="160"/>
      <c r="I537" s="144"/>
      <c r="J537" s="160"/>
      <c r="K537" s="91"/>
    </row>
    <row r="538" spans="1:13" hidden="1">
      <c r="A538" s="228"/>
      <c r="B538" s="228"/>
      <c r="C538" s="228"/>
      <c r="D538" s="228"/>
      <c r="E538" s="150" t="s">
        <v>1011</v>
      </c>
      <c r="F538" s="69"/>
      <c r="G538" s="6">
        <v>-305500</v>
      </c>
      <c r="H538" s="160"/>
      <c r="I538" s="144"/>
      <c r="J538" s="160"/>
      <c r="K538" s="16"/>
    </row>
    <row r="539" spans="1:13" hidden="1">
      <c r="A539" s="228"/>
      <c r="B539" s="228"/>
      <c r="C539" s="228"/>
      <c r="D539" s="228"/>
      <c r="E539" s="150" t="s">
        <v>1321</v>
      </c>
      <c r="F539" s="69"/>
      <c r="G539" s="6">
        <v>-545875</v>
      </c>
      <c r="H539" s="160"/>
      <c r="I539" s="144"/>
      <c r="J539" s="160"/>
      <c r="K539" s="16"/>
    </row>
    <row r="540" spans="1:13" hidden="1">
      <c r="A540" s="228"/>
      <c r="B540" s="228"/>
      <c r="C540" s="228"/>
      <c r="D540" s="228"/>
      <c r="E540" s="150" t="s">
        <v>1012</v>
      </c>
      <c r="F540" s="69"/>
      <c r="G540" s="6">
        <v>-1276250</v>
      </c>
      <c r="H540" s="160"/>
      <c r="I540" s="144"/>
      <c r="J540" s="160"/>
      <c r="K540" s="16"/>
    </row>
    <row r="541" spans="1:13" hidden="1">
      <c r="A541" s="227"/>
      <c r="B541" s="227"/>
      <c r="C541" s="227"/>
      <c r="D541" s="227"/>
      <c r="E541" s="276" t="s">
        <v>1898</v>
      </c>
      <c r="F541" s="78"/>
      <c r="G541" s="6">
        <v>-9195989.8699999992</v>
      </c>
      <c r="H541" s="160"/>
      <c r="I541" s="144"/>
      <c r="J541" s="160"/>
      <c r="K541" s="16"/>
      <c r="L541" s="10">
        <v>-116550</v>
      </c>
      <c r="M541" s="10">
        <f>+G541-L541</f>
        <v>-9079439.8699999992</v>
      </c>
    </row>
    <row r="542" spans="1:13" hidden="1">
      <c r="A542" s="228"/>
      <c r="B542" s="228"/>
      <c r="C542" s="228"/>
      <c r="D542" s="228"/>
      <c r="E542" s="150" t="s">
        <v>1322</v>
      </c>
      <c r="F542" s="69"/>
      <c r="G542" s="6">
        <v>-471206.58</v>
      </c>
      <c r="H542" s="160"/>
      <c r="I542" s="144"/>
      <c r="J542" s="160"/>
      <c r="K542" s="16"/>
    </row>
    <row r="543" spans="1:13" hidden="1">
      <c r="A543" s="228"/>
      <c r="B543" s="228"/>
      <c r="C543" s="228"/>
      <c r="D543" s="228"/>
      <c r="E543" s="150" t="s">
        <v>1323</v>
      </c>
      <c r="F543" s="69"/>
      <c r="G543" s="6">
        <v>-284257.24</v>
      </c>
      <c r="H543" s="160"/>
      <c r="I543" s="144"/>
      <c r="J543" s="160"/>
      <c r="K543" s="16"/>
      <c r="L543" s="10">
        <v>-1609430.1</v>
      </c>
      <c r="M543" s="10">
        <f>+G543-L543</f>
        <v>1325172.8600000001</v>
      </c>
    </row>
    <row r="544" spans="1:13" hidden="1">
      <c r="A544" s="228"/>
      <c r="B544" s="228"/>
      <c r="C544" s="228"/>
      <c r="D544" s="228"/>
      <c r="E544" s="150" t="s">
        <v>1013</v>
      </c>
      <c r="F544" s="69"/>
      <c r="G544" s="6">
        <v>-25500</v>
      </c>
      <c r="H544" s="160"/>
      <c r="I544" s="144"/>
      <c r="J544" s="160"/>
      <c r="K544" s="16"/>
      <c r="L544" s="10">
        <v>-62690</v>
      </c>
      <c r="M544" s="10">
        <f>+G544-L544</f>
        <v>37190</v>
      </c>
    </row>
    <row r="545" spans="1:13" hidden="1">
      <c r="A545" s="228"/>
      <c r="B545" s="228"/>
      <c r="C545" s="228"/>
      <c r="D545" s="228"/>
      <c r="E545" s="150" t="s">
        <v>1324</v>
      </c>
      <c r="F545" s="69"/>
      <c r="G545" s="6">
        <v>-21000</v>
      </c>
      <c r="H545" s="160"/>
      <c r="I545" s="144"/>
      <c r="J545" s="160"/>
      <c r="K545" s="16"/>
      <c r="L545" s="10">
        <v>-359750</v>
      </c>
      <c r="M545" s="10">
        <f>+G545-L545</f>
        <v>338750</v>
      </c>
    </row>
    <row r="546" spans="1:13" hidden="1">
      <c r="A546" s="228"/>
      <c r="B546" s="228"/>
      <c r="C546" s="228"/>
      <c r="D546" s="228"/>
      <c r="E546" s="150" t="s">
        <v>1325</v>
      </c>
      <c r="F546" s="69"/>
      <c r="G546" s="6">
        <v>-320328.61</v>
      </c>
      <c r="H546" s="160"/>
      <c r="I546" s="144"/>
      <c r="J546" s="160"/>
      <c r="K546" s="16"/>
    </row>
    <row r="547" spans="1:13" hidden="1">
      <c r="A547" s="228"/>
      <c r="B547" s="228"/>
      <c r="C547" s="228"/>
      <c r="D547" s="228"/>
      <c r="E547" s="150" t="s">
        <v>1326</v>
      </c>
      <c r="F547" s="69"/>
      <c r="G547" s="6">
        <v>-76888.240000000005</v>
      </c>
      <c r="H547" s="160"/>
      <c r="I547" s="144"/>
      <c r="J547" s="160"/>
      <c r="K547" s="16"/>
    </row>
    <row r="548" spans="1:13" hidden="1">
      <c r="A548" s="228"/>
      <c r="B548" s="228"/>
      <c r="C548" s="228"/>
      <c r="D548" s="228"/>
      <c r="E548" s="150" t="s">
        <v>1327</v>
      </c>
      <c r="F548" s="69"/>
      <c r="G548" s="6">
        <v>-181191.73</v>
      </c>
      <c r="H548" s="160"/>
      <c r="I548" s="144"/>
      <c r="J548" s="160"/>
      <c r="K548" s="16"/>
    </row>
    <row r="549" spans="1:13" hidden="1">
      <c r="A549" s="7"/>
      <c r="B549" s="7"/>
      <c r="C549" s="7"/>
      <c r="D549" s="7"/>
      <c r="E549" s="275" t="s">
        <v>1768</v>
      </c>
      <c r="F549" s="69"/>
      <c r="G549" s="6">
        <v>-171402.79</v>
      </c>
      <c r="H549" s="160"/>
      <c r="I549" s="144"/>
      <c r="J549" s="160"/>
      <c r="K549" s="16"/>
    </row>
    <row r="550" spans="1:13" hidden="1">
      <c r="A550" s="227"/>
      <c r="B550" s="227"/>
      <c r="C550" s="227"/>
      <c r="D550" s="227"/>
      <c r="E550" s="276" t="s">
        <v>1899</v>
      </c>
      <c r="F550" s="78"/>
      <c r="G550" s="6">
        <v>-1123126.43</v>
      </c>
      <c r="H550" s="160"/>
      <c r="I550" s="144"/>
      <c r="J550" s="160"/>
      <c r="K550" s="16"/>
    </row>
    <row r="551" spans="1:13" hidden="1">
      <c r="A551" s="228"/>
      <c r="B551" s="228"/>
      <c r="C551" s="228"/>
      <c r="D551" s="228"/>
      <c r="E551" s="150" t="s">
        <v>1328</v>
      </c>
      <c r="F551" s="69"/>
      <c r="G551" s="6">
        <v>-75019.83</v>
      </c>
      <c r="H551" s="160"/>
      <c r="I551" s="144"/>
      <c r="J551" s="160"/>
      <c r="K551" s="16"/>
    </row>
    <row r="552" spans="1:13" hidden="1">
      <c r="A552" s="228"/>
      <c r="B552" s="228"/>
      <c r="C552" s="228"/>
      <c r="D552" s="228"/>
      <c r="E552" s="150" t="s">
        <v>1014</v>
      </c>
      <c r="F552" s="69"/>
      <c r="G552" s="6">
        <v>-42638.59</v>
      </c>
      <c r="H552" s="160"/>
      <c r="I552" s="144"/>
      <c r="J552" s="160"/>
      <c r="K552" s="16"/>
      <c r="L552" s="10">
        <v>-2315082.2799999998</v>
      </c>
      <c r="M552" s="10">
        <f>+G552-L552</f>
        <v>2272443.69</v>
      </c>
    </row>
    <row r="553" spans="1:13" hidden="1">
      <c r="A553" s="228"/>
      <c r="B553" s="228"/>
      <c r="C553" s="228"/>
      <c r="D553" s="228"/>
      <c r="E553" s="150" t="s">
        <v>1015</v>
      </c>
      <c r="F553" s="69"/>
      <c r="G553" s="6">
        <v>-3060</v>
      </c>
      <c r="H553" s="160"/>
      <c r="I553" s="144"/>
      <c r="J553" s="160"/>
      <c r="K553" s="16"/>
    </row>
    <row r="554" spans="1:13" hidden="1">
      <c r="A554" s="228"/>
      <c r="B554" s="228"/>
      <c r="C554" s="228"/>
      <c r="D554" s="228"/>
      <c r="E554" s="150" t="s">
        <v>1329</v>
      </c>
      <c r="F554" s="69"/>
      <c r="G554" s="6">
        <v>-3150</v>
      </c>
      <c r="H554" s="160"/>
      <c r="I554" s="144"/>
      <c r="J554" s="160"/>
      <c r="K554" s="16"/>
    </row>
    <row r="555" spans="1:13" hidden="1">
      <c r="A555" s="228"/>
      <c r="B555" s="228"/>
      <c r="C555" s="228"/>
      <c r="D555" s="228"/>
      <c r="E555" s="150" t="s">
        <v>1330</v>
      </c>
      <c r="F555" s="69"/>
      <c r="G555" s="6">
        <v>-36455</v>
      </c>
      <c r="H555" s="160"/>
      <c r="I555" s="144"/>
      <c r="J555" s="160"/>
      <c r="K555" s="16"/>
    </row>
    <row r="556" spans="1:13" hidden="1">
      <c r="A556" s="228"/>
      <c r="B556" s="228"/>
      <c r="C556" s="228"/>
      <c r="D556" s="228"/>
      <c r="E556" s="150" t="s">
        <v>1331</v>
      </c>
      <c r="F556" s="69"/>
      <c r="G556" s="6">
        <v>-9226.58</v>
      </c>
      <c r="H556" s="160"/>
      <c r="I556" s="144"/>
      <c r="J556" s="160"/>
      <c r="K556" s="16"/>
    </row>
    <row r="557" spans="1:13" hidden="1">
      <c r="A557" s="228"/>
      <c r="B557" s="228"/>
      <c r="C557" s="228"/>
      <c r="D557" s="228"/>
      <c r="E557" s="150" t="s">
        <v>1332</v>
      </c>
      <c r="F557" s="69"/>
      <c r="G557" s="6">
        <v>-27252.59</v>
      </c>
      <c r="H557" s="160"/>
      <c r="I557" s="144"/>
      <c r="J557" s="160"/>
      <c r="K557" s="16"/>
    </row>
    <row r="558" spans="1:13" hidden="1">
      <c r="A558" s="7"/>
      <c r="B558" s="7"/>
      <c r="C558" s="7"/>
      <c r="D558" s="7"/>
      <c r="E558" s="275" t="s">
        <v>1769</v>
      </c>
      <c r="F558" s="69"/>
      <c r="G558" s="6">
        <v>-24512.45</v>
      </c>
      <c r="H558" s="160"/>
      <c r="I558" s="144"/>
      <c r="J558" s="160"/>
      <c r="K558" s="16"/>
    </row>
    <row r="559" spans="1:13" hidden="1">
      <c r="A559" s="227"/>
      <c r="B559" s="227"/>
      <c r="C559" s="227"/>
      <c r="D559" s="227"/>
      <c r="E559" s="276" t="s">
        <v>1900</v>
      </c>
      <c r="F559" s="78"/>
      <c r="G559" s="6">
        <v>-169752.56</v>
      </c>
      <c r="H559" s="160"/>
      <c r="I559" s="144"/>
      <c r="J559" s="160"/>
      <c r="K559" s="16"/>
    </row>
    <row r="560" spans="1:13" hidden="1">
      <c r="A560" s="228"/>
      <c r="B560" s="228"/>
      <c r="C560" s="228"/>
      <c r="D560" s="228"/>
      <c r="E560" s="150" t="s">
        <v>1016</v>
      </c>
      <c r="F560" s="69"/>
      <c r="G560" s="6">
        <v>-5500</v>
      </c>
      <c r="H560" s="160"/>
      <c r="I560" s="144"/>
      <c r="J560" s="160"/>
      <c r="K560" s="181"/>
    </row>
    <row r="561" spans="1:13" hidden="1">
      <c r="A561" s="228"/>
      <c r="B561" s="228"/>
      <c r="C561" s="228"/>
      <c r="D561" s="228"/>
      <c r="E561" s="150" t="s">
        <v>1333</v>
      </c>
      <c r="F561" s="69"/>
      <c r="G561" s="6">
        <v>-2000</v>
      </c>
      <c r="H561" s="160"/>
      <c r="I561" s="144"/>
      <c r="J561" s="160"/>
      <c r="K561" s="16"/>
    </row>
    <row r="562" spans="1:13" hidden="1">
      <c r="A562" s="228"/>
      <c r="B562" s="228"/>
      <c r="C562" s="228"/>
      <c r="D562" s="228"/>
      <c r="E562" s="150" t="s">
        <v>1334</v>
      </c>
      <c r="F562" s="69"/>
      <c r="G562" s="6">
        <v>-139000</v>
      </c>
      <c r="H562" s="160"/>
      <c r="I562" s="144"/>
      <c r="J562" s="160"/>
      <c r="K562" s="16"/>
    </row>
    <row r="563" spans="1:13" hidden="1">
      <c r="A563" s="228"/>
      <c r="B563" s="228"/>
      <c r="C563" s="228"/>
      <c r="D563" s="228"/>
      <c r="E563" s="150" t="s">
        <v>1335</v>
      </c>
      <c r="F563" s="69"/>
      <c r="G563" s="6">
        <v>-50800</v>
      </c>
      <c r="H563" s="160"/>
      <c r="I563" s="144"/>
      <c r="J563" s="160"/>
      <c r="K563" s="16"/>
      <c r="L563" s="10">
        <v>-21000</v>
      </c>
      <c r="M563" s="10">
        <f>+G563-L563</f>
        <v>-29800</v>
      </c>
    </row>
    <row r="564" spans="1:13" hidden="1">
      <c r="A564" s="228"/>
      <c r="B564" s="228"/>
      <c r="C564" s="228"/>
      <c r="D564" s="228"/>
      <c r="E564" s="150" t="s">
        <v>1336</v>
      </c>
      <c r="F564" s="69"/>
      <c r="G564" s="6">
        <v>-10000</v>
      </c>
      <c r="H564" s="160"/>
      <c r="I564" s="144"/>
      <c r="J564" s="160"/>
      <c r="K564" s="16"/>
    </row>
    <row r="565" spans="1:13" hidden="1">
      <c r="A565" s="228"/>
      <c r="B565" s="228"/>
      <c r="C565" s="228"/>
      <c r="D565" s="228"/>
      <c r="E565" s="150" t="s">
        <v>1017</v>
      </c>
      <c r="F565" s="69"/>
      <c r="G565" s="6">
        <v>-27540</v>
      </c>
      <c r="H565" s="160"/>
      <c r="I565" s="144"/>
      <c r="J565" s="160"/>
      <c r="K565" s="16"/>
    </row>
    <row r="566" spans="1:13" hidden="1">
      <c r="A566" s="7"/>
      <c r="B566" s="7"/>
      <c r="C566" s="7"/>
      <c r="D566" s="7"/>
      <c r="E566" s="275" t="s">
        <v>1770</v>
      </c>
      <c r="F566" s="69"/>
      <c r="G566" s="6">
        <v>-19550</v>
      </c>
      <c r="H566" s="160"/>
      <c r="I566" s="144"/>
      <c r="J566" s="160"/>
      <c r="K566" s="16"/>
    </row>
    <row r="567" spans="1:13" hidden="1">
      <c r="A567" s="228"/>
      <c r="B567" s="228"/>
      <c r="C567" s="228"/>
      <c r="D567" s="228"/>
      <c r="E567" s="150" t="s">
        <v>1018</v>
      </c>
      <c r="F567" s="69"/>
      <c r="G567" s="6">
        <v>-5000</v>
      </c>
      <c r="H567" s="160"/>
      <c r="I567" s="144"/>
      <c r="J567" s="160"/>
      <c r="K567" s="16"/>
    </row>
    <row r="568" spans="1:13" hidden="1">
      <c r="A568" s="228"/>
      <c r="B568" s="228"/>
      <c r="C568" s="228"/>
      <c r="D568" s="228"/>
      <c r="E568" s="150" t="s">
        <v>1337</v>
      </c>
      <c r="F568" s="69"/>
      <c r="G568" s="6">
        <v>-108473.34</v>
      </c>
      <c r="H568" s="160"/>
      <c r="I568" s="144"/>
      <c r="J568" s="160"/>
      <c r="K568" s="91"/>
    </row>
    <row r="569" spans="1:13" hidden="1">
      <c r="A569" s="228"/>
      <c r="B569" s="228"/>
      <c r="C569" s="228"/>
      <c r="D569" s="228"/>
      <c r="E569" s="150" t="s">
        <v>1338</v>
      </c>
      <c r="F569" s="69"/>
      <c r="G569" s="6">
        <v>-16500</v>
      </c>
      <c r="H569" s="160"/>
      <c r="I569" s="144"/>
      <c r="J569" s="160"/>
      <c r="K569" s="16"/>
    </row>
    <row r="570" spans="1:13" hidden="1">
      <c r="A570" s="228"/>
      <c r="B570" s="228"/>
      <c r="C570" s="228"/>
      <c r="D570" s="228"/>
      <c r="E570" s="150" t="s">
        <v>1339</v>
      </c>
      <c r="F570" s="69"/>
      <c r="G570" s="6">
        <v>-810968.14</v>
      </c>
      <c r="H570" s="160"/>
      <c r="I570" s="144"/>
      <c r="J570" s="160"/>
      <c r="K570" s="16"/>
      <c r="L570" s="10">
        <v>-29421.45</v>
      </c>
      <c r="M570" s="10">
        <f t="shared" ref="M570:M575" si="3">+G570-L570</f>
        <v>-781546.69000000006</v>
      </c>
    </row>
    <row r="571" spans="1:13" hidden="1">
      <c r="A571" s="228"/>
      <c r="B571" s="228"/>
      <c r="C571" s="228"/>
      <c r="D571" s="228"/>
      <c r="E571" s="150" t="s">
        <v>1340</v>
      </c>
      <c r="F571" s="69"/>
      <c r="G571" s="6">
        <v>-36000</v>
      </c>
      <c r="H571" s="160"/>
      <c r="I571" s="144"/>
      <c r="J571" s="160"/>
      <c r="K571" s="181"/>
    </row>
    <row r="572" spans="1:13" hidden="1">
      <c r="A572" s="228"/>
      <c r="B572" s="228"/>
      <c r="C572" s="228"/>
      <c r="D572" s="228"/>
      <c r="E572" s="150" t="s">
        <v>1341</v>
      </c>
      <c r="F572" s="69"/>
      <c r="G572" s="6">
        <v>-2000</v>
      </c>
      <c r="H572" s="160"/>
      <c r="I572" s="144"/>
      <c r="J572" s="160"/>
      <c r="K572" s="16"/>
    </row>
    <row r="573" spans="1:13" hidden="1">
      <c r="A573" s="228"/>
      <c r="B573" s="228"/>
      <c r="C573" s="228"/>
      <c r="D573" s="228"/>
      <c r="E573" s="150" t="s">
        <v>1342</v>
      </c>
      <c r="F573" s="69"/>
      <c r="G573" s="6">
        <v>-8556604.7699999996</v>
      </c>
      <c r="H573" s="160"/>
      <c r="I573" s="144"/>
      <c r="J573" s="160"/>
      <c r="K573" s="16"/>
      <c r="L573" s="10">
        <v>-2000</v>
      </c>
      <c r="M573" s="10">
        <f t="shared" si="3"/>
        <v>-8554604.7699999996</v>
      </c>
    </row>
    <row r="574" spans="1:13" hidden="1">
      <c r="A574" s="228"/>
      <c r="B574" s="228"/>
      <c r="C574" s="228"/>
      <c r="D574" s="228"/>
      <c r="E574" s="150" t="s">
        <v>1343</v>
      </c>
      <c r="F574" s="69"/>
      <c r="G574" s="6">
        <v>-139920</v>
      </c>
      <c r="H574" s="160"/>
      <c r="I574" s="144"/>
      <c r="J574" s="160"/>
      <c r="K574" s="16"/>
      <c r="L574" s="10">
        <v>-69000</v>
      </c>
      <c r="M574" s="10">
        <f t="shared" si="3"/>
        <v>-70920</v>
      </c>
    </row>
    <row r="575" spans="1:13" hidden="1">
      <c r="A575" s="228"/>
      <c r="B575" s="228"/>
      <c r="C575" s="228"/>
      <c r="D575" s="228"/>
      <c r="E575" s="150" t="s">
        <v>1344</v>
      </c>
      <c r="F575" s="69"/>
      <c r="G575" s="6">
        <v>-156083.32999999999</v>
      </c>
      <c r="H575" s="160"/>
      <c r="I575" s="144"/>
      <c r="J575" s="160"/>
      <c r="K575" s="16"/>
      <c r="L575" s="10">
        <v>-50800</v>
      </c>
      <c r="M575" s="10">
        <f t="shared" si="3"/>
        <v>-105283.32999999999</v>
      </c>
    </row>
    <row r="576" spans="1:13" hidden="1">
      <c r="A576" s="228"/>
      <c r="B576" s="228"/>
      <c r="C576" s="228"/>
      <c r="D576" s="228"/>
      <c r="E576" s="150" t="s">
        <v>1345</v>
      </c>
      <c r="F576" s="69"/>
      <c r="G576" s="6">
        <v>-35000</v>
      </c>
      <c r="H576" s="160"/>
      <c r="I576" s="144"/>
      <c r="J576" s="160"/>
      <c r="K576" s="16"/>
    </row>
    <row r="577" spans="1:13" hidden="1">
      <c r="A577" s="228"/>
      <c r="B577" s="228"/>
      <c r="C577" s="228"/>
      <c r="D577" s="228"/>
      <c r="E577" s="150" t="s">
        <v>1083</v>
      </c>
      <c r="F577" s="69"/>
      <c r="G577" s="6">
        <v>-60000</v>
      </c>
      <c r="H577" s="160"/>
      <c r="I577" s="144"/>
      <c r="J577" s="160"/>
      <c r="K577" s="16"/>
    </row>
    <row r="578" spans="1:13" hidden="1">
      <c r="A578" s="228"/>
      <c r="B578" s="228"/>
      <c r="C578" s="228"/>
      <c r="D578" s="228"/>
      <c r="E578" s="150" t="s">
        <v>1084</v>
      </c>
      <c r="F578" s="69"/>
      <c r="G578" s="6">
        <v>-25500</v>
      </c>
      <c r="H578" s="160"/>
      <c r="I578" s="144"/>
      <c r="J578" s="160"/>
      <c r="K578" s="16"/>
      <c r="L578" s="10">
        <v>-5000</v>
      </c>
      <c r="M578" s="10">
        <f>+G578-L578</f>
        <v>-20500</v>
      </c>
    </row>
    <row r="579" spans="1:13" hidden="1">
      <c r="A579" s="233"/>
      <c r="B579" s="233"/>
      <c r="C579" s="233"/>
      <c r="D579" s="233"/>
      <c r="E579" s="277" t="s">
        <v>1935</v>
      </c>
      <c r="F579" s="78"/>
      <c r="G579" s="6">
        <v>-10000</v>
      </c>
      <c r="H579" s="160"/>
      <c r="I579" s="144"/>
      <c r="J579" s="160"/>
      <c r="K579" s="16"/>
    </row>
    <row r="580" spans="1:13" hidden="1">
      <c r="A580" s="228"/>
      <c r="B580" s="228"/>
      <c r="C580" s="228"/>
      <c r="D580" s="228"/>
      <c r="E580" s="150" t="s">
        <v>1346</v>
      </c>
      <c r="F580" s="69"/>
      <c r="G580" s="6">
        <v>-11500</v>
      </c>
      <c r="H580" s="160"/>
      <c r="I580" s="144"/>
      <c r="J580" s="160"/>
      <c r="K580" s="16"/>
    </row>
    <row r="581" spans="1:13" hidden="1">
      <c r="A581" s="228"/>
      <c r="B581" s="228"/>
      <c r="C581" s="228"/>
      <c r="D581" s="228"/>
      <c r="E581" s="150" t="s">
        <v>1347</v>
      </c>
      <c r="F581" s="69"/>
      <c r="G581" s="6">
        <v>-22500</v>
      </c>
      <c r="H581" s="160"/>
      <c r="I581" s="144"/>
      <c r="J581" s="160"/>
      <c r="K581" s="16"/>
    </row>
    <row r="582" spans="1:13" hidden="1">
      <c r="A582" s="228"/>
      <c r="B582" s="228"/>
      <c r="C582" s="228"/>
      <c r="D582" s="228"/>
      <c r="E582" s="150" t="s">
        <v>1348</v>
      </c>
      <c r="F582" s="69"/>
      <c r="G582" s="6">
        <v>-4000</v>
      </c>
      <c r="H582" s="160"/>
      <c r="I582" s="144"/>
      <c r="J582" s="160"/>
      <c r="K582" s="16"/>
    </row>
    <row r="583" spans="1:13" hidden="1">
      <c r="A583" s="228"/>
      <c r="B583" s="228"/>
      <c r="C583" s="228"/>
      <c r="D583" s="228"/>
      <c r="E583" s="150" t="s">
        <v>1349</v>
      </c>
      <c r="F583" s="69"/>
      <c r="G583" s="6">
        <v>-13650</v>
      </c>
      <c r="H583" s="160"/>
      <c r="I583" s="144"/>
      <c r="J583" s="160"/>
      <c r="K583" s="16"/>
      <c r="L583" s="10">
        <v>-47120</v>
      </c>
      <c r="M583" s="10">
        <f>+G583-L583</f>
        <v>33470</v>
      </c>
    </row>
    <row r="584" spans="1:13" hidden="1">
      <c r="A584" s="228"/>
      <c r="B584" s="228"/>
      <c r="C584" s="228"/>
      <c r="D584" s="228"/>
      <c r="E584" s="150" t="s">
        <v>1350</v>
      </c>
      <c r="F584" s="69"/>
      <c r="G584" s="6">
        <v>-325000</v>
      </c>
      <c r="H584" s="160"/>
      <c r="I584" s="144"/>
      <c r="J584" s="160"/>
      <c r="K584" s="16"/>
    </row>
    <row r="585" spans="1:13" hidden="1">
      <c r="A585" s="228"/>
      <c r="B585" s="228"/>
      <c r="C585" s="228"/>
      <c r="D585" s="228"/>
      <c r="E585" s="150" t="s">
        <v>1351</v>
      </c>
      <c r="F585" s="69"/>
      <c r="G585" s="6">
        <v>-257612.24</v>
      </c>
      <c r="H585" s="160"/>
      <c r="I585" s="144"/>
      <c r="J585" s="160"/>
      <c r="K585" s="16"/>
      <c r="L585" s="10">
        <v>-35000</v>
      </c>
      <c r="M585" s="10">
        <f t="shared" ref="M585:M591" si="4">+G585-L585</f>
        <v>-222612.24</v>
      </c>
    </row>
    <row r="586" spans="1:13" hidden="1">
      <c r="A586" s="228"/>
      <c r="B586" s="228"/>
      <c r="C586" s="228"/>
      <c r="D586" s="228"/>
      <c r="E586" s="150" t="s">
        <v>1352</v>
      </c>
      <c r="F586" s="69"/>
      <c r="G586" s="6">
        <v>-10650</v>
      </c>
      <c r="H586" s="160"/>
      <c r="I586" s="144"/>
      <c r="J586" s="160"/>
      <c r="K586" s="16"/>
      <c r="L586" s="10">
        <v>-60000</v>
      </c>
      <c r="M586" s="10">
        <f t="shared" si="4"/>
        <v>49350</v>
      </c>
    </row>
    <row r="587" spans="1:13" hidden="1">
      <c r="A587" s="228"/>
      <c r="B587" s="228"/>
      <c r="C587" s="228"/>
      <c r="D587" s="228"/>
      <c r="E587" s="150" t="s">
        <v>1085</v>
      </c>
      <c r="F587" s="69"/>
      <c r="G587" s="6">
        <v>-371755</v>
      </c>
      <c r="H587" s="160"/>
      <c r="I587" s="144"/>
      <c r="J587" s="160"/>
      <c r="K587" s="16"/>
    </row>
    <row r="588" spans="1:13" hidden="1">
      <c r="A588" s="228"/>
      <c r="B588" s="228"/>
      <c r="C588" s="228"/>
      <c r="D588" s="228"/>
      <c r="E588" s="150" t="s">
        <v>1086</v>
      </c>
      <c r="F588" s="69"/>
      <c r="G588" s="6">
        <v>-6000</v>
      </c>
      <c r="H588" s="160"/>
      <c r="I588" s="144"/>
      <c r="J588" s="160"/>
      <c r="K588" s="16"/>
      <c r="L588" s="10">
        <v>-11500</v>
      </c>
      <c r="M588" s="10">
        <f t="shared" si="4"/>
        <v>5500</v>
      </c>
    </row>
    <row r="589" spans="1:13" hidden="1">
      <c r="A589" s="228"/>
      <c r="B589" s="228"/>
      <c r="C589" s="228"/>
      <c r="D589" s="228"/>
      <c r="E589" s="150" t="s">
        <v>1353</v>
      </c>
      <c r="F589" s="69"/>
      <c r="G589" s="6">
        <v>-149975</v>
      </c>
      <c r="H589" s="160"/>
      <c r="I589" s="144"/>
      <c r="J589" s="160"/>
      <c r="K589" s="16"/>
      <c r="L589" s="10">
        <v>-1650</v>
      </c>
      <c r="M589" s="10">
        <f t="shared" si="4"/>
        <v>-148325</v>
      </c>
    </row>
    <row r="590" spans="1:13" hidden="1">
      <c r="A590" s="228"/>
      <c r="B590" s="228"/>
      <c r="C590" s="228"/>
      <c r="D590" s="228"/>
      <c r="E590" s="150" t="s">
        <v>1354</v>
      </c>
      <c r="F590" s="69"/>
      <c r="G590" s="6">
        <v>-1272092.1100000001</v>
      </c>
      <c r="H590" s="160"/>
      <c r="I590" s="144"/>
      <c r="J590" s="160"/>
      <c r="K590" s="16"/>
      <c r="L590" s="10">
        <v>-325000</v>
      </c>
      <c r="M590" s="10">
        <f t="shared" si="4"/>
        <v>-947092.1100000001</v>
      </c>
    </row>
    <row r="591" spans="1:13" hidden="1">
      <c r="A591" s="228"/>
      <c r="B591" s="228"/>
      <c r="C591" s="228"/>
      <c r="D591" s="228"/>
      <c r="E591" s="150" t="s">
        <v>1355</v>
      </c>
      <c r="F591" s="69"/>
      <c r="G591" s="6">
        <v>-54952.5</v>
      </c>
      <c r="H591" s="160"/>
      <c r="I591" s="144"/>
      <c r="J591" s="160"/>
      <c r="K591" s="16"/>
      <c r="L591" s="10">
        <v>-257612.24</v>
      </c>
      <c r="M591" s="10">
        <f t="shared" si="4"/>
        <v>202659.74</v>
      </c>
    </row>
    <row r="592" spans="1:13" hidden="1">
      <c r="A592" s="228"/>
      <c r="B592" s="228"/>
      <c r="C592" s="228"/>
      <c r="D592" s="228"/>
      <c r="E592" s="150" t="s">
        <v>1356</v>
      </c>
      <c r="F592" s="69"/>
      <c r="G592" s="6">
        <v>-536475.12</v>
      </c>
      <c r="H592" s="160"/>
      <c r="I592" s="144"/>
      <c r="J592" s="160"/>
      <c r="K592" s="16"/>
    </row>
    <row r="593" spans="1:13" hidden="1">
      <c r="A593" s="228"/>
      <c r="B593" s="228"/>
      <c r="C593" s="228"/>
      <c r="D593" s="228"/>
      <c r="E593" s="150" t="s">
        <v>593</v>
      </c>
      <c r="F593" s="69"/>
      <c r="G593" s="6">
        <v>-198585</v>
      </c>
      <c r="H593" s="160"/>
      <c r="I593" s="144"/>
      <c r="J593" s="160"/>
      <c r="K593" s="16"/>
      <c r="L593" s="10">
        <v>-371755</v>
      </c>
      <c r="M593" s="10">
        <f t="shared" ref="M593:M600" si="5">+G593-L593</f>
        <v>173170</v>
      </c>
    </row>
    <row r="594" spans="1:13" hidden="1">
      <c r="A594" s="228"/>
      <c r="B594" s="228"/>
      <c r="C594" s="228"/>
      <c r="D594" s="228"/>
      <c r="E594" s="150" t="s">
        <v>1357</v>
      </c>
      <c r="F594" s="69"/>
      <c r="G594" s="6">
        <v>-77890.559999999998</v>
      </c>
      <c r="H594" s="160"/>
      <c r="I594" s="144"/>
      <c r="J594" s="160"/>
      <c r="K594" s="16"/>
      <c r="L594" s="10">
        <v>-2000</v>
      </c>
      <c r="M594" s="10">
        <f t="shared" si="5"/>
        <v>-75890.559999999998</v>
      </c>
    </row>
    <row r="595" spans="1:13" hidden="1">
      <c r="A595" s="228"/>
      <c r="B595" s="228"/>
      <c r="C595" s="228"/>
      <c r="D595" s="228"/>
      <c r="E595" s="150" t="s">
        <v>593</v>
      </c>
      <c r="F595" s="69"/>
      <c r="G595" s="6">
        <v>-70000</v>
      </c>
      <c r="H595" s="160"/>
      <c r="I595" s="144"/>
      <c r="J595" s="160"/>
      <c r="K595" s="91"/>
      <c r="L595" s="10">
        <v>-149975</v>
      </c>
      <c r="M595" s="10">
        <f t="shared" si="5"/>
        <v>79975</v>
      </c>
    </row>
    <row r="596" spans="1:13" hidden="1">
      <c r="A596" s="228"/>
      <c r="B596" s="228"/>
      <c r="C596" s="228"/>
      <c r="D596" s="228"/>
      <c r="E596" s="150" t="s">
        <v>1358</v>
      </c>
      <c r="F596" s="69"/>
      <c r="G596" s="6">
        <v>-3278289.43</v>
      </c>
      <c r="H596" s="160"/>
      <c r="I596" s="144"/>
      <c r="J596" s="160"/>
      <c r="K596" s="16"/>
      <c r="L596" s="10">
        <v>-1155762.1100000001</v>
      </c>
      <c r="M596" s="10">
        <f t="shared" si="5"/>
        <v>-2122527.3200000003</v>
      </c>
    </row>
    <row r="597" spans="1:13" hidden="1">
      <c r="A597" s="228"/>
      <c r="B597" s="228"/>
      <c r="C597" s="228"/>
      <c r="D597" s="228"/>
      <c r="E597" s="150" t="s">
        <v>1359</v>
      </c>
      <c r="F597" s="69"/>
      <c r="G597" s="6">
        <v>-361600</v>
      </c>
      <c r="H597" s="160"/>
      <c r="I597" s="144"/>
      <c r="J597" s="160"/>
      <c r="K597" s="16"/>
      <c r="L597" s="10">
        <v>-24952.5</v>
      </c>
      <c r="M597" s="10">
        <f t="shared" si="5"/>
        <v>-336647.5</v>
      </c>
    </row>
    <row r="598" spans="1:13" hidden="1">
      <c r="A598" s="228"/>
      <c r="B598" s="228"/>
      <c r="C598" s="228"/>
      <c r="D598" s="228"/>
      <c r="E598" s="150" t="s">
        <v>1360</v>
      </c>
      <c r="F598" s="69"/>
      <c r="G598" s="6">
        <v>-78193.45</v>
      </c>
      <c r="H598" s="160"/>
      <c r="I598" s="144"/>
      <c r="J598" s="160"/>
      <c r="K598" s="91"/>
      <c r="L598" s="10">
        <v>-536475.12</v>
      </c>
      <c r="M598" s="10">
        <f t="shared" si="5"/>
        <v>458281.67</v>
      </c>
    </row>
    <row r="599" spans="1:13" hidden="1">
      <c r="A599" s="228"/>
      <c r="B599" s="228"/>
      <c r="C599" s="228"/>
      <c r="D599" s="228"/>
      <c r="E599" s="150" t="s">
        <v>593</v>
      </c>
      <c r="F599" s="69"/>
      <c r="G599" s="6">
        <v>-448136</v>
      </c>
      <c r="H599" s="160"/>
      <c r="I599" s="144"/>
      <c r="J599" s="160"/>
      <c r="K599" s="16"/>
      <c r="L599" s="10">
        <v>-198585</v>
      </c>
      <c r="M599" s="10">
        <f t="shared" si="5"/>
        <v>-249551</v>
      </c>
    </row>
    <row r="600" spans="1:13" hidden="1">
      <c r="A600" s="228"/>
      <c r="B600" s="228"/>
      <c r="C600" s="228"/>
      <c r="D600" s="228"/>
      <c r="E600" s="150" t="s">
        <v>1361</v>
      </c>
      <c r="F600" s="69"/>
      <c r="G600" s="6">
        <v>-7135898.2199999997</v>
      </c>
      <c r="H600" s="160"/>
      <c r="I600" s="144"/>
      <c r="J600" s="160"/>
      <c r="K600" s="181"/>
      <c r="L600" s="10">
        <v>-77890.559999999998</v>
      </c>
      <c r="M600" s="10">
        <f t="shared" si="5"/>
        <v>-7058007.6600000001</v>
      </c>
    </row>
    <row r="601" spans="1:13" hidden="1">
      <c r="A601" s="228"/>
      <c r="B601" s="228"/>
      <c r="C601" s="228"/>
      <c r="D601" s="228"/>
      <c r="E601" s="150" t="s">
        <v>1019</v>
      </c>
      <c r="F601" s="69"/>
      <c r="G601" s="6">
        <v>-207737.01</v>
      </c>
      <c r="H601" s="160"/>
      <c r="I601" s="144"/>
      <c r="J601" s="160"/>
      <c r="K601" s="16"/>
    </row>
    <row r="602" spans="1:13" hidden="1">
      <c r="A602" s="228"/>
      <c r="B602" s="228"/>
      <c r="C602" s="228"/>
      <c r="D602" s="228"/>
      <c r="E602" s="150" t="s">
        <v>1362</v>
      </c>
      <c r="F602" s="69"/>
      <c r="G602" s="6">
        <v>-1777430.84</v>
      </c>
      <c r="H602" s="160"/>
      <c r="I602" s="144"/>
      <c r="J602" s="160"/>
      <c r="K602" s="16"/>
    </row>
    <row r="603" spans="1:13" hidden="1">
      <c r="A603" s="228"/>
      <c r="B603" s="228"/>
      <c r="C603" s="228"/>
      <c r="D603" s="228"/>
      <c r="E603" s="150" t="s">
        <v>1363</v>
      </c>
      <c r="F603" s="69"/>
      <c r="G603" s="6">
        <v>-289121.65999999997</v>
      </c>
      <c r="H603" s="160"/>
      <c r="I603" s="144"/>
      <c r="J603" s="160"/>
      <c r="K603" s="181"/>
      <c r="L603" s="10">
        <v>-256825</v>
      </c>
      <c r="M603" s="10">
        <f>+G603-L603</f>
        <v>-32296.659999999974</v>
      </c>
    </row>
    <row r="604" spans="1:13" hidden="1">
      <c r="A604" s="228"/>
      <c r="B604" s="228"/>
      <c r="C604" s="228"/>
      <c r="D604" s="228"/>
      <c r="E604" s="150" t="s">
        <v>593</v>
      </c>
      <c r="F604" s="69"/>
      <c r="G604" s="6">
        <v>-194600</v>
      </c>
      <c r="H604" s="160"/>
      <c r="I604" s="144"/>
      <c r="J604" s="160"/>
      <c r="K604" s="181"/>
    </row>
    <row r="605" spans="1:13" hidden="1">
      <c r="A605" s="228"/>
      <c r="B605" s="228"/>
      <c r="C605" s="228"/>
      <c r="D605" s="228"/>
      <c r="E605" s="150" t="s">
        <v>1364</v>
      </c>
      <c r="F605" s="69"/>
      <c r="G605" s="6">
        <v>-31672</v>
      </c>
      <c r="H605" s="160"/>
      <c r="I605" s="144"/>
      <c r="J605" s="160"/>
      <c r="K605" s="16"/>
    </row>
    <row r="606" spans="1:13" hidden="1">
      <c r="A606" s="228"/>
      <c r="B606" s="228"/>
      <c r="C606" s="228"/>
      <c r="D606" s="228"/>
      <c r="E606" s="150" t="s">
        <v>593</v>
      </c>
      <c r="F606" s="69"/>
      <c r="G606" s="6">
        <v>-75410</v>
      </c>
      <c r="H606" s="160"/>
      <c r="I606" s="144"/>
      <c r="J606" s="160"/>
      <c r="K606" s="16"/>
    </row>
    <row r="607" spans="1:13" hidden="1">
      <c r="A607" s="228"/>
      <c r="B607" s="228"/>
      <c r="C607" s="228"/>
      <c r="D607" s="228"/>
      <c r="E607" s="150" t="s">
        <v>1365</v>
      </c>
      <c r="F607" s="69"/>
      <c r="G607" s="6">
        <v>-496490</v>
      </c>
      <c r="H607" s="160"/>
      <c r="I607" s="144"/>
      <c r="J607" s="160"/>
      <c r="K607" s="16"/>
    </row>
    <row r="608" spans="1:13" hidden="1">
      <c r="A608" s="228"/>
      <c r="B608" s="228"/>
      <c r="C608" s="228"/>
      <c r="D608" s="228"/>
      <c r="E608" s="150" t="s">
        <v>1366</v>
      </c>
      <c r="F608" s="69"/>
      <c r="G608" s="6">
        <v>-378243.44</v>
      </c>
      <c r="H608" s="160"/>
      <c r="I608" s="144"/>
      <c r="J608" s="160"/>
      <c r="K608" s="16"/>
    </row>
    <row r="609" spans="1:13" hidden="1">
      <c r="A609" s="228"/>
      <c r="B609" s="228"/>
      <c r="C609" s="228"/>
      <c r="D609" s="228"/>
      <c r="E609" s="150" t="s">
        <v>1087</v>
      </c>
      <c r="F609" s="69"/>
      <c r="G609" s="6">
        <v>-18304.150000000001</v>
      </c>
      <c r="H609" s="160"/>
      <c r="I609" s="144"/>
      <c r="J609" s="160"/>
      <c r="K609" s="16"/>
      <c r="L609" s="10">
        <v>-216600</v>
      </c>
      <c r="M609" s="10">
        <f>+G609-L609</f>
        <v>198295.85</v>
      </c>
    </row>
    <row r="610" spans="1:13" hidden="1">
      <c r="A610" s="228"/>
      <c r="B610" s="228"/>
      <c r="C610" s="228"/>
      <c r="D610" s="228"/>
      <c r="E610" s="150" t="s">
        <v>1367</v>
      </c>
      <c r="F610" s="69"/>
      <c r="G610" s="6">
        <v>-144765</v>
      </c>
      <c r="H610" s="160"/>
      <c r="I610" s="144"/>
      <c r="J610" s="160"/>
      <c r="K610" s="181"/>
      <c r="L610" s="10">
        <v>-11272</v>
      </c>
      <c r="M610" s="10">
        <f>+G610-L610</f>
        <v>-133493</v>
      </c>
    </row>
    <row r="611" spans="1:13" hidden="1">
      <c r="A611" s="228"/>
      <c r="B611" s="228"/>
      <c r="C611" s="228"/>
      <c r="D611" s="228"/>
      <c r="E611" s="150" t="s">
        <v>1368</v>
      </c>
      <c r="F611" s="69"/>
      <c r="G611" s="6">
        <v>-105350.5</v>
      </c>
      <c r="H611" s="160"/>
      <c r="I611" s="144"/>
      <c r="J611" s="160"/>
      <c r="K611" s="181"/>
      <c r="L611" s="10">
        <v>-32610</v>
      </c>
      <c r="M611" s="10">
        <f>+G611-L611</f>
        <v>-72740.5</v>
      </c>
    </row>
    <row r="612" spans="1:13" hidden="1">
      <c r="A612" s="228"/>
      <c r="B612" s="228"/>
      <c r="C612" s="228"/>
      <c r="D612" s="228"/>
      <c r="E612" s="150" t="s">
        <v>593</v>
      </c>
      <c r="F612" s="69"/>
      <c r="G612" s="6">
        <v>-9500</v>
      </c>
      <c r="H612" s="160"/>
      <c r="I612" s="144"/>
      <c r="J612" s="160"/>
      <c r="K612" s="16"/>
      <c r="L612" s="10">
        <v>-475490</v>
      </c>
      <c r="M612" s="10">
        <f>+G612-L612</f>
        <v>465990</v>
      </c>
    </row>
    <row r="613" spans="1:13" hidden="1">
      <c r="A613" s="228"/>
      <c r="B613" s="228"/>
      <c r="C613" s="228"/>
      <c r="D613" s="228"/>
      <c r="E613" s="150" t="s">
        <v>1369</v>
      </c>
      <c r="F613" s="69"/>
      <c r="G613" s="6">
        <v>-718977.33</v>
      </c>
      <c r="H613" s="160"/>
      <c r="I613" s="144"/>
      <c r="J613" s="160"/>
      <c r="K613" s="16"/>
      <c r="L613" s="10">
        <v>-367193.44</v>
      </c>
      <c r="M613" s="10">
        <f>+G613-L613</f>
        <v>-351783.88999999996</v>
      </c>
    </row>
    <row r="614" spans="1:13" hidden="1">
      <c r="A614" s="228"/>
      <c r="B614" s="228"/>
      <c r="C614" s="228"/>
      <c r="D614" s="228"/>
      <c r="E614" s="150" t="s">
        <v>1370</v>
      </c>
      <c r="F614" s="69"/>
      <c r="G614" s="6">
        <v>-67056</v>
      </c>
      <c r="H614" s="160"/>
      <c r="I614" s="144"/>
      <c r="J614" s="160"/>
      <c r="K614" s="16"/>
    </row>
    <row r="615" spans="1:13" hidden="1">
      <c r="A615" s="228"/>
      <c r="B615" s="228"/>
      <c r="C615" s="228"/>
      <c r="D615" s="228"/>
      <c r="E615" s="150" t="s">
        <v>1371</v>
      </c>
      <c r="F615" s="69"/>
      <c r="G615" s="6">
        <v>-148000</v>
      </c>
      <c r="H615" s="160"/>
      <c r="I615" s="144"/>
      <c r="J615" s="160"/>
      <c r="K615" s="181"/>
    </row>
    <row r="616" spans="1:13" hidden="1">
      <c r="A616" s="7"/>
      <c r="B616" s="7"/>
      <c r="C616" s="7"/>
      <c r="D616" s="7"/>
      <c r="E616" s="275" t="s">
        <v>1771</v>
      </c>
      <c r="F616" s="69"/>
      <c r="G616" s="6">
        <v>-435900</v>
      </c>
      <c r="H616" s="160"/>
      <c r="I616" s="144"/>
      <c r="J616" s="160"/>
      <c r="K616" s="181"/>
    </row>
    <row r="617" spans="1:13" hidden="1">
      <c r="A617" s="228"/>
      <c r="B617" s="228"/>
      <c r="C617" s="228"/>
      <c r="D617" s="228"/>
      <c r="E617" s="150" t="s">
        <v>1372</v>
      </c>
      <c r="F617" s="69"/>
      <c r="G617" s="6">
        <v>-140499.01999999999</v>
      </c>
      <c r="H617" s="160"/>
      <c r="I617" s="144"/>
      <c r="J617" s="160"/>
      <c r="K617" s="181"/>
    </row>
    <row r="618" spans="1:13" hidden="1">
      <c r="A618" s="228"/>
      <c r="B618" s="228"/>
      <c r="C618" s="228"/>
      <c r="D618" s="228"/>
      <c r="E618" s="150" t="s">
        <v>1373</v>
      </c>
      <c r="F618" s="69"/>
      <c r="G618" s="6">
        <v>-425499.52</v>
      </c>
      <c r="H618" s="160"/>
      <c r="I618" s="144"/>
      <c r="J618" s="160"/>
      <c r="K618" s="181"/>
    </row>
    <row r="619" spans="1:13" hidden="1">
      <c r="A619" s="228"/>
      <c r="B619" s="228"/>
      <c r="C619" s="228"/>
      <c r="D619" s="228"/>
      <c r="E619" s="150" t="s">
        <v>1088</v>
      </c>
      <c r="F619" s="69"/>
      <c r="G619" s="6">
        <v>-950</v>
      </c>
      <c r="H619" s="160"/>
      <c r="I619" s="144"/>
      <c r="J619" s="160"/>
      <c r="K619" s="181"/>
    </row>
    <row r="620" spans="1:13" hidden="1">
      <c r="A620" s="228"/>
      <c r="B620" s="228"/>
      <c r="C620" s="228"/>
      <c r="D620" s="228"/>
      <c r="E620" s="150" t="s">
        <v>1374</v>
      </c>
      <c r="F620" s="69"/>
      <c r="G620" s="6">
        <v>-50287.5</v>
      </c>
      <c r="H620" s="160"/>
      <c r="I620" s="144"/>
      <c r="J620" s="160"/>
      <c r="K620" s="16"/>
    </row>
    <row r="621" spans="1:13" hidden="1">
      <c r="A621" s="228"/>
      <c r="B621" s="228"/>
      <c r="C621" s="228"/>
      <c r="D621" s="228"/>
      <c r="E621" s="150" t="s">
        <v>1375</v>
      </c>
      <c r="F621" s="69"/>
      <c r="G621" s="6">
        <v>-29478</v>
      </c>
      <c r="H621" s="160"/>
      <c r="I621" s="144"/>
      <c r="J621" s="160"/>
      <c r="K621" s="16"/>
      <c r="L621" s="10">
        <v>-366499.52</v>
      </c>
      <c r="M621" s="10">
        <f>+G621-L621</f>
        <v>337021.52</v>
      </c>
    </row>
    <row r="622" spans="1:13" hidden="1">
      <c r="A622" s="228"/>
      <c r="B622" s="228"/>
      <c r="C622" s="228"/>
      <c r="D622" s="228"/>
      <c r="E622" s="150" t="s">
        <v>1020</v>
      </c>
      <c r="F622" s="69"/>
      <c r="G622" s="6">
        <v>-55000</v>
      </c>
      <c r="H622" s="160"/>
      <c r="I622" s="144"/>
      <c r="J622" s="160"/>
      <c r="K622" s="16"/>
    </row>
    <row r="623" spans="1:13" hidden="1">
      <c r="A623" s="7"/>
      <c r="B623" s="7"/>
      <c r="C623" s="7"/>
      <c r="D623" s="7"/>
      <c r="E623" s="275" t="s">
        <v>1772</v>
      </c>
      <c r="F623" s="69"/>
      <c r="G623" s="6">
        <v>-273600</v>
      </c>
      <c r="H623" s="160"/>
      <c r="I623" s="144"/>
      <c r="J623" s="160"/>
      <c r="K623" s="16"/>
    </row>
    <row r="624" spans="1:13" hidden="1">
      <c r="A624" s="228"/>
      <c r="B624" s="228"/>
      <c r="C624" s="228"/>
      <c r="D624" s="228"/>
      <c r="E624" s="150" t="s">
        <v>1376</v>
      </c>
      <c r="F624" s="69"/>
      <c r="G624" s="6">
        <v>-88012.76</v>
      </c>
      <c r="H624" s="160"/>
      <c r="I624" s="144"/>
      <c r="J624" s="160"/>
      <c r="K624" s="16"/>
    </row>
    <row r="625" spans="1:13" hidden="1">
      <c r="A625" s="228"/>
      <c r="B625" s="228"/>
      <c r="C625" s="228"/>
      <c r="D625" s="228"/>
      <c r="E625" s="150" t="s">
        <v>1377</v>
      </c>
      <c r="F625" s="69"/>
      <c r="G625" s="6">
        <v>-138540.32999999999</v>
      </c>
      <c r="H625" s="160"/>
      <c r="I625" s="144"/>
      <c r="J625" s="160"/>
      <c r="K625" s="16"/>
    </row>
    <row r="626" spans="1:13" hidden="1">
      <c r="A626" s="7"/>
      <c r="B626" s="7"/>
      <c r="C626" s="7"/>
      <c r="D626" s="7"/>
      <c r="E626" s="275" t="s">
        <v>1921</v>
      </c>
      <c r="F626" s="78"/>
      <c r="G626" s="6">
        <v>-5000</v>
      </c>
      <c r="H626" s="160"/>
      <c r="I626" s="144"/>
      <c r="J626" s="160"/>
      <c r="K626" s="181"/>
    </row>
    <row r="627" spans="1:13" hidden="1">
      <c r="A627" s="7"/>
      <c r="B627" s="7"/>
      <c r="C627" s="7"/>
      <c r="D627" s="7"/>
      <c r="E627" s="275" t="s">
        <v>1773</v>
      </c>
      <c r="F627" s="69"/>
      <c r="G627" s="6">
        <v>-205000</v>
      </c>
      <c r="H627" s="160"/>
      <c r="I627" s="144"/>
      <c r="J627" s="160"/>
      <c r="K627" s="91"/>
      <c r="L627" s="10">
        <v>-11038.5</v>
      </c>
      <c r="M627" s="10">
        <f t="shared" ref="M627:M633" si="6">+G627-L627</f>
        <v>-193961.5</v>
      </c>
    </row>
    <row r="628" spans="1:13" hidden="1">
      <c r="A628" s="228"/>
      <c r="B628" s="228"/>
      <c r="C628" s="228"/>
      <c r="D628" s="228"/>
      <c r="E628" s="150" t="s">
        <v>1378</v>
      </c>
      <c r="F628" s="69"/>
      <c r="G628" s="6">
        <v>-28357.67</v>
      </c>
      <c r="H628" s="160"/>
      <c r="I628" s="144"/>
      <c r="J628" s="160"/>
      <c r="K628" s="16"/>
    </row>
    <row r="629" spans="1:13" hidden="1">
      <c r="A629" s="228"/>
      <c r="B629" s="228"/>
      <c r="C629" s="228"/>
      <c r="D629" s="228"/>
      <c r="E629" s="150" t="s">
        <v>1379</v>
      </c>
      <c r="F629" s="69"/>
      <c r="G629" s="6">
        <v>-91500</v>
      </c>
      <c r="H629" s="160"/>
      <c r="I629" s="144"/>
      <c r="J629" s="160"/>
      <c r="K629" s="91"/>
    </row>
    <row r="630" spans="1:13" hidden="1">
      <c r="A630" s="228"/>
      <c r="B630" s="228"/>
      <c r="C630" s="228"/>
      <c r="D630" s="228"/>
      <c r="E630" s="150" t="s">
        <v>1380</v>
      </c>
      <c r="F630" s="69"/>
      <c r="G630" s="6">
        <v>-3000</v>
      </c>
      <c r="H630" s="160"/>
      <c r="I630" s="144"/>
      <c r="J630" s="160"/>
      <c r="K630" s="91"/>
    </row>
    <row r="631" spans="1:13" hidden="1">
      <c r="A631" s="228"/>
      <c r="B631" s="228"/>
      <c r="C631" s="228"/>
      <c r="D631" s="228"/>
      <c r="E631" s="150" t="s">
        <v>1381</v>
      </c>
      <c r="F631" s="69"/>
      <c r="G631" s="6">
        <v>-12000</v>
      </c>
      <c r="H631" s="160"/>
      <c r="I631" s="144"/>
      <c r="J631" s="160"/>
      <c r="K631" s="16"/>
      <c r="L631" s="10">
        <v>-24750</v>
      </c>
      <c r="M631" s="10">
        <f t="shared" si="6"/>
        <v>12750</v>
      </c>
    </row>
    <row r="632" spans="1:13" hidden="1">
      <c r="A632" s="228"/>
      <c r="B632" s="228"/>
      <c r="C632" s="228"/>
      <c r="D632" s="228"/>
      <c r="E632" s="150" t="s">
        <v>1379</v>
      </c>
      <c r="F632" s="69"/>
      <c r="G632" s="6">
        <v>-9000</v>
      </c>
      <c r="H632" s="160"/>
      <c r="I632" s="144"/>
      <c r="J632" s="160"/>
      <c r="K632" s="16"/>
      <c r="L632" s="10">
        <v>-3000</v>
      </c>
      <c r="M632" s="10">
        <f t="shared" si="6"/>
        <v>-6000</v>
      </c>
    </row>
    <row r="633" spans="1:13" hidden="1">
      <c r="A633" s="228"/>
      <c r="B633" s="228"/>
      <c r="C633" s="228"/>
      <c r="D633" s="228"/>
      <c r="E633" s="150" t="s">
        <v>1382</v>
      </c>
      <c r="F633" s="69"/>
      <c r="G633" s="6">
        <v>-269649.15999999997</v>
      </c>
      <c r="H633" s="160"/>
      <c r="I633" s="144"/>
      <c r="J633" s="160"/>
      <c r="K633" s="181"/>
      <c r="L633" s="10">
        <v>-7500</v>
      </c>
      <c r="M633" s="10">
        <f t="shared" si="6"/>
        <v>-262149.15999999997</v>
      </c>
    </row>
    <row r="634" spans="1:13" hidden="1">
      <c r="A634" s="228"/>
      <c r="B634" s="228"/>
      <c r="C634" s="228"/>
      <c r="D634" s="228"/>
      <c r="E634" s="150" t="s">
        <v>1089</v>
      </c>
      <c r="F634" s="69"/>
      <c r="G634" s="6">
        <v>-42750</v>
      </c>
      <c r="H634" s="160"/>
      <c r="I634" s="144"/>
      <c r="J634" s="160"/>
      <c r="K634" s="16"/>
    </row>
    <row r="635" spans="1:13" hidden="1">
      <c r="A635" s="228"/>
      <c r="B635" s="228"/>
      <c r="C635" s="228"/>
      <c r="D635" s="228"/>
      <c r="E635" s="150" t="s">
        <v>1383</v>
      </c>
      <c r="F635" s="69"/>
      <c r="G635" s="6">
        <v>-3000</v>
      </c>
      <c r="H635" s="160"/>
      <c r="I635" s="144"/>
      <c r="J635" s="160"/>
      <c r="K635" s="16"/>
    </row>
    <row r="636" spans="1:13" hidden="1">
      <c r="A636" s="228"/>
      <c r="B636" s="228"/>
      <c r="C636" s="228"/>
      <c r="D636" s="228"/>
      <c r="E636" s="150" t="s">
        <v>1384</v>
      </c>
      <c r="F636" s="69"/>
      <c r="G636" s="6">
        <v>-7500</v>
      </c>
      <c r="H636" s="160"/>
      <c r="I636" s="144"/>
      <c r="J636" s="160"/>
      <c r="K636" s="16"/>
    </row>
    <row r="637" spans="1:13" hidden="1">
      <c r="A637" s="7"/>
      <c r="B637" s="7"/>
      <c r="C637" s="7"/>
      <c r="D637" s="7"/>
      <c r="E637" s="275" t="s">
        <v>1774</v>
      </c>
      <c r="F637" s="69"/>
      <c r="G637" s="6">
        <v>-55000</v>
      </c>
      <c r="H637" s="160"/>
      <c r="I637" s="144"/>
      <c r="J637" s="160"/>
      <c r="K637" s="16"/>
    </row>
    <row r="638" spans="1:13" hidden="1">
      <c r="A638" s="228"/>
      <c r="B638" s="228"/>
      <c r="C638" s="228"/>
      <c r="D638" s="228"/>
      <c r="E638" s="150" t="s">
        <v>1383</v>
      </c>
      <c r="F638" s="69"/>
      <c r="G638" s="6">
        <v>-12000</v>
      </c>
      <c r="H638" s="160"/>
      <c r="I638" s="144"/>
      <c r="J638" s="160"/>
      <c r="K638" s="16"/>
    </row>
    <row r="639" spans="1:13" hidden="1">
      <c r="A639" s="228"/>
      <c r="B639" s="228"/>
      <c r="C639" s="228"/>
      <c r="D639" s="228"/>
      <c r="E639" s="150" t="s">
        <v>1385</v>
      </c>
      <c r="F639" s="69"/>
      <c r="G639" s="6">
        <v>-61033.56</v>
      </c>
      <c r="H639" s="160"/>
      <c r="I639" s="144"/>
      <c r="J639" s="160"/>
      <c r="K639" s="16"/>
    </row>
    <row r="640" spans="1:13" hidden="1">
      <c r="A640" s="228"/>
      <c r="B640" s="228"/>
      <c r="C640" s="228"/>
      <c r="D640" s="228"/>
      <c r="E640" s="150" t="s">
        <v>1386</v>
      </c>
      <c r="F640" s="69"/>
      <c r="G640" s="6">
        <v>-3600</v>
      </c>
      <c r="H640" s="160"/>
      <c r="I640" s="144"/>
      <c r="J640" s="160"/>
      <c r="K640" s="16"/>
      <c r="L640" s="10">
        <v>-2000</v>
      </c>
      <c r="M640" s="10">
        <f t="shared" ref="M640" si="7">+G640-L640</f>
        <v>-1600</v>
      </c>
    </row>
    <row r="641" spans="1:13" hidden="1">
      <c r="A641" s="228"/>
      <c r="B641" s="228"/>
      <c r="C641" s="228"/>
      <c r="D641" s="228"/>
      <c r="E641" s="150" t="s">
        <v>1021</v>
      </c>
      <c r="F641" s="69"/>
      <c r="G641" s="6">
        <v>-45464.5</v>
      </c>
      <c r="H641" s="160"/>
      <c r="I641" s="144"/>
      <c r="J641" s="160"/>
      <c r="K641" s="16"/>
    </row>
    <row r="642" spans="1:13" hidden="1">
      <c r="A642" s="228"/>
      <c r="B642" s="228"/>
      <c r="C642" s="228"/>
      <c r="D642" s="228"/>
      <c r="E642" s="150" t="s">
        <v>1387</v>
      </c>
      <c r="F642" s="69"/>
      <c r="G642" s="6">
        <v>-5400</v>
      </c>
      <c r="H642" s="160"/>
      <c r="I642" s="144"/>
      <c r="J642" s="160"/>
      <c r="K642" s="16"/>
    </row>
    <row r="643" spans="1:13" hidden="1">
      <c r="A643" s="228"/>
      <c r="B643" s="228"/>
      <c r="C643" s="228"/>
      <c r="D643" s="228"/>
      <c r="E643" s="150" t="s">
        <v>1021</v>
      </c>
      <c r="F643" s="69"/>
      <c r="G643" s="6">
        <v>-61661.59</v>
      </c>
      <c r="H643" s="160"/>
      <c r="I643" s="144"/>
      <c r="J643" s="160"/>
      <c r="K643" s="91"/>
    </row>
    <row r="644" spans="1:13" hidden="1">
      <c r="A644" s="228"/>
      <c r="B644" s="228"/>
      <c r="C644" s="228"/>
      <c r="D644" s="228"/>
      <c r="E644" s="150" t="s">
        <v>1388</v>
      </c>
      <c r="F644" s="69"/>
      <c r="G644" s="6">
        <v>-2000</v>
      </c>
      <c r="H644" s="160"/>
      <c r="I644" s="144"/>
      <c r="J644" s="160"/>
      <c r="K644" s="16"/>
    </row>
    <row r="645" spans="1:13" hidden="1">
      <c r="A645" s="228"/>
      <c r="B645" s="228"/>
      <c r="C645" s="228"/>
      <c r="D645" s="228"/>
      <c r="E645" s="150" t="s">
        <v>1389</v>
      </c>
      <c r="F645" s="69"/>
      <c r="G645" s="6">
        <v>-86700</v>
      </c>
      <c r="H645" s="160"/>
      <c r="I645" s="144"/>
      <c r="J645" s="160"/>
      <c r="K645" s="181"/>
    </row>
    <row r="646" spans="1:13" hidden="1">
      <c r="A646" s="7"/>
      <c r="B646" s="7"/>
      <c r="C646" s="7"/>
      <c r="D646" s="7"/>
      <c r="E646" s="275" t="s">
        <v>1775</v>
      </c>
      <c r="F646" s="69"/>
      <c r="G646" s="6">
        <v>-21000</v>
      </c>
      <c r="H646" s="160"/>
      <c r="I646" s="144"/>
      <c r="J646" s="160"/>
      <c r="K646" s="16"/>
    </row>
    <row r="647" spans="1:13" hidden="1">
      <c r="A647" s="228"/>
      <c r="B647" s="228"/>
      <c r="C647" s="228"/>
      <c r="D647" s="228"/>
      <c r="E647" s="150" t="s">
        <v>1090</v>
      </c>
      <c r="F647" s="69"/>
      <c r="G647" s="6">
        <v>-20326.45</v>
      </c>
      <c r="H647" s="160"/>
      <c r="I647" s="144"/>
      <c r="J647" s="160"/>
      <c r="K647" s="16"/>
    </row>
    <row r="648" spans="1:13" hidden="1">
      <c r="A648" s="228"/>
      <c r="B648" s="228"/>
      <c r="C648" s="228"/>
      <c r="D648" s="228"/>
      <c r="E648" s="150" t="s">
        <v>1390</v>
      </c>
      <c r="F648" s="69"/>
      <c r="G648" s="6">
        <v>-60000</v>
      </c>
      <c r="H648" s="160"/>
      <c r="I648" s="144"/>
      <c r="J648" s="160"/>
      <c r="K648" s="16"/>
    </row>
    <row r="649" spans="1:13" hidden="1">
      <c r="A649" s="228"/>
      <c r="B649" s="228"/>
      <c r="C649" s="228"/>
      <c r="D649" s="228"/>
      <c r="E649" s="150" t="s">
        <v>1091</v>
      </c>
      <c r="F649" s="69"/>
      <c r="G649" s="6">
        <v>-23100</v>
      </c>
      <c r="H649" s="160"/>
      <c r="I649" s="144"/>
      <c r="J649" s="160"/>
      <c r="K649" s="16"/>
      <c r="L649" s="10">
        <v>-1956.2</v>
      </c>
      <c r="M649" s="10">
        <f>+G649-L649</f>
        <v>-21143.8</v>
      </c>
    </row>
    <row r="650" spans="1:13" hidden="1">
      <c r="A650" s="228"/>
      <c r="B650" s="228"/>
      <c r="C650" s="228"/>
      <c r="D650" s="228"/>
      <c r="E650" s="150" t="s">
        <v>1391</v>
      </c>
      <c r="F650" s="69"/>
      <c r="G650" s="6">
        <v>-1816.25</v>
      </c>
      <c r="H650" s="160"/>
      <c r="I650" s="144"/>
      <c r="J650" s="160"/>
      <c r="K650" s="16"/>
    </row>
    <row r="651" spans="1:13" hidden="1">
      <c r="A651" s="7"/>
      <c r="B651" s="7"/>
      <c r="C651" s="7"/>
      <c r="D651" s="7"/>
      <c r="E651" s="275" t="s">
        <v>1776</v>
      </c>
      <c r="F651" s="69"/>
      <c r="G651" s="6">
        <v>-30000</v>
      </c>
      <c r="H651" s="160"/>
      <c r="I651" s="144"/>
      <c r="J651" s="160"/>
      <c r="K651" s="16"/>
      <c r="L651" s="10">
        <v>-80636.070000000007</v>
      </c>
      <c r="M651" s="10">
        <f>+G651-L651</f>
        <v>50636.070000000007</v>
      </c>
    </row>
    <row r="652" spans="1:13" hidden="1">
      <c r="A652" s="228"/>
      <c r="B652" s="228"/>
      <c r="C652" s="228"/>
      <c r="D652" s="228"/>
      <c r="E652" s="150" t="s">
        <v>1392</v>
      </c>
      <c r="F652" s="69"/>
      <c r="G652" s="6">
        <v>-1815352.84</v>
      </c>
      <c r="H652" s="160"/>
      <c r="I652" s="144"/>
      <c r="J652" s="160"/>
      <c r="K652" s="16"/>
    </row>
    <row r="653" spans="1:13" hidden="1">
      <c r="A653" s="228"/>
      <c r="B653" s="228"/>
      <c r="C653" s="228"/>
      <c r="D653" s="228"/>
      <c r="E653" s="150" t="s">
        <v>1393</v>
      </c>
      <c r="F653" s="69"/>
      <c r="G653" s="6">
        <v>-830392.66</v>
      </c>
      <c r="H653" s="160"/>
      <c r="I653" s="144"/>
      <c r="J653" s="160"/>
      <c r="K653" s="16"/>
    </row>
    <row r="654" spans="1:13" hidden="1">
      <c r="A654" s="228"/>
      <c r="B654" s="228"/>
      <c r="C654" s="228"/>
      <c r="D654" s="228"/>
      <c r="E654" s="150" t="s">
        <v>1394</v>
      </c>
      <c r="F654" s="69"/>
      <c r="G654" s="6">
        <v>-1265.57</v>
      </c>
      <c r="H654" s="160"/>
      <c r="I654" s="144"/>
      <c r="J654" s="160"/>
      <c r="K654" s="16"/>
      <c r="L654" s="10">
        <v>-44363.22</v>
      </c>
      <c r="M654" s="10">
        <f>+G654-L654</f>
        <v>43097.65</v>
      </c>
    </row>
    <row r="655" spans="1:13" hidden="1">
      <c r="A655" s="228"/>
      <c r="B655" s="228"/>
      <c r="C655" s="228"/>
      <c r="D655" s="228"/>
      <c r="E655" s="150" t="s">
        <v>1395</v>
      </c>
      <c r="F655" s="69"/>
      <c r="G655" s="6">
        <v>-2057.58</v>
      </c>
      <c r="H655" s="160"/>
      <c r="I655" s="144"/>
      <c r="J655" s="160"/>
      <c r="K655" s="16"/>
    </row>
    <row r="656" spans="1:13" hidden="1">
      <c r="A656" s="228"/>
      <c r="B656" s="228"/>
      <c r="C656" s="228"/>
      <c r="D656" s="228"/>
      <c r="E656" s="150" t="s">
        <v>1396</v>
      </c>
      <c r="F656" s="69"/>
      <c r="G656" s="6">
        <v>-1440</v>
      </c>
      <c r="H656" s="160"/>
      <c r="I656" s="144"/>
      <c r="J656" s="160"/>
      <c r="K656" s="16"/>
    </row>
    <row r="657" spans="1:13" hidden="1">
      <c r="A657" s="228"/>
      <c r="B657" s="228"/>
      <c r="C657" s="228"/>
      <c r="D657" s="228"/>
      <c r="E657" s="150" t="s">
        <v>1022</v>
      </c>
      <c r="F657" s="69"/>
      <c r="G657" s="6">
        <v>-13708.79</v>
      </c>
      <c r="H657" s="160"/>
      <c r="I657" s="144"/>
      <c r="J657" s="160"/>
      <c r="K657" s="16"/>
      <c r="L657" s="10">
        <v>-5250</v>
      </c>
      <c r="M657" s="10">
        <f>+G657-L657</f>
        <v>-8458.7900000000009</v>
      </c>
    </row>
    <row r="658" spans="1:13" hidden="1">
      <c r="A658" s="228"/>
      <c r="B658" s="228"/>
      <c r="C658" s="228"/>
      <c r="D658" s="228"/>
      <c r="E658" s="150" t="s">
        <v>1092</v>
      </c>
      <c r="F658" s="69"/>
      <c r="G658" s="6">
        <v>-9781</v>
      </c>
      <c r="H658" s="160"/>
      <c r="I658" s="144"/>
      <c r="J658" s="160"/>
      <c r="K658" s="16"/>
      <c r="L658" s="10">
        <v>-6600</v>
      </c>
      <c r="M658" s="10">
        <f>+G658-L658</f>
        <v>-3181</v>
      </c>
    </row>
    <row r="659" spans="1:13" hidden="1">
      <c r="A659" s="228"/>
      <c r="B659" s="228"/>
      <c r="C659" s="228"/>
      <c r="D659" s="228"/>
      <c r="E659" s="150" t="s">
        <v>1397</v>
      </c>
      <c r="F659" s="69"/>
      <c r="G659" s="6">
        <v>-2344</v>
      </c>
      <c r="H659" s="160"/>
      <c r="I659" s="144"/>
      <c r="J659" s="160"/>
      <c r="K659" s="16"/>
      <c r="L659" s="10">
        <v>-740</v>
      </c>
      <c r="M659" s="10">
        <f>+G659-L659</f>
        <v>-1604</v>
      </c>
    </row>
    <row r="660" spans="1:13" hidden="1">
      <c r="A660" s="228"/>
      <c r="B660" s="228"/>
      <c r="C660" s="228"/>
      <c r="D660" s="228"/>
      <c r="E660" s="150" t="s">
        <v>1398</v>
      </c>
      <c r="F660" s="69"/>
      <c r="G660" s="6">
        <v>-9265.6299999999992</v>
      </c>
      <c r="H660" s="160"/>
      <c r="I660" s="144"/>
      <c r="J660" s="160"/>
      <c r="K660" s="91"/>
    </row>
    <row r="661" spans="1:13" hidden="1">
      <c r="A661" s="228"/>
      <c r="B661" s="228"/>
      <c r="C661" s="228"/>
      <c r="D661" s="228"/>
      <c r="E661" s="150" t="s">
        <v>1399</v>
      </c>
      <c r="F661" s="69"/>
      <c r="G661" s="6">
        <v>-150607.47</v>
      </c>
      <c r="H661" s="160"/>
      <c r="I661" s="144"/>
      <c r="J661" s="160"/>
      <c r="K661" s="16"/>
    </row>
    <row r="662" spans="1:13" hidden="1">
      <c r="A662" s="7"/>
      <c r="B662" s="7"/>
      <c r="C662" s="7"/>
      <c r="D662" s="7"/>
      <c r="E662" s="275" t="s">
        <v>1777</v>
      </c>
      <c r="F662" s="69"/>
      <c r="G662" s="6">
        <v>-223762.44</v>
      </c>
      <c r="H662" s="160"/>
      <c r="I662" s="144"/>
      <c r="J662" s="160"/>
      <c r="K662" s="16"/>
    </row>
    <row r="663" spans="1:13" hidden="1">
      <c r="A663" s="228"/>
      <c r="B663" s="228"/>
      <c r="C663" s="228"/>
      <c r="D663" s="228"/>
      <c r="E663" s="150" t="s">
        <v>1400</v>
      </c>
      <c r="F663" s="69"/>
      <c r="G663" s="6">
        <v>-5522</v>
      </c>
      <c r="H663" s="160"/>
      <c r="I663" s="144"/>
      <c r="J663" s="160"/>
      <c r="K663" s="91"/>
    </row>
    <row r="664" spans="1:13" hidden="1">
      <c r="A664" s="228"/>
      <c r="B664" s="228"/>
      <c r="C664" s="228"/>
      <c r="D664" s="228"/>
      <c r="E664" s="150" t="s">
        <v>1401</v>
      </c>
      <c r="F664" s="69"/>
      <c r="G664" s="6">
        <v>-322220.88</v>
      </c>
      <c r="H664" s="160"/>
      <c r="I664" s="144"/>
      <c r="J664" s="160"/>
      <c r="K664" s="16"/>
    </row>
    <row r="665" spans="1:13" hidden="1">
      <c r="A665" s="228"/>
      <c r="B665" s="228"/>
      <c r="C665" s="228"/>
      <c r="D665" s="228"/>
      <c r="E665" s="150" t="s">
        <v>1402</v>
      </c>
      <c r="F665" s="69"/>
      <c r="G665" s="6">
        <v>-74210.02</v>
      </c>
      <c r="H665" s="160"/>
      <c r="I665" s="144"/>
      <c r="J665" s="160"/>
      <c r="K665" s="181"/>
    </row>
    <row r="666" spans="1:13" hidden="1">
      <c r="A666" s="227"/>
      <c r="B666" s="227"/>
      <c r="C666" s="227"/>
      <c r="D666" s="227"/>
      <c r="E666" s="276" t="s">
        <v>1901</v>
      </c>
      <c r="F666" s="78"/>
      <c r="G666" s="6">
        <v>-2804946.84</v>
      </c>
      <c r="H666" s="160"/>
      <c r="I666" s="144"/>
      <c r="J666" s="160"/>
      <c r="K666" s="91"/>
    </row>
    <row r="667" spans="1:13" hidden="1">
      <c r="A667" s="228"/>
      <c r="B667" s="228"/>
      <c r="C667" s="228"/>
      <c r="D667" s="228"/>
      <c r="E667" s="150" t="s">
        <v>1403</v>
      </c>
      <c r="F667" s="69"/>
      <c r="G667" s="6">
        <v>-1114828.96</v>
      </c>
      <c r="H667" s="160"/>
      <c r="I667" s="144"/>
      <c r="J667" s="160"/>
      <c r="K667" s="16"/>
      <c r="L667" s="10">
        <v>-11591</v>
      </c>
      <c r="M667" s="10">
        <f>+G667-L667</f>
        <v>-1103237.96</v>
      </c>
    </row>
    <row r="668" spans="1:13" hidden="1">
      <c r="A668" s="228"/>
      <c r="B668" s="228"/>
      <c r="C668" s="228"/>
      <c r="D668" s="228"/>
      <c r="E668" s="150" t="s">
        <v>1404</v>
      </c>
      <c r="F668" s="69"/>
      <c r="G668" s="6">
        <v>-3800</v>
      </c>
      <c r="H668" s="160"/>
      <c r="I668" s="144"/>
      <c r="J668" s="160"/>
      <c r="K668" s="16"/>
    </row>
    <row r="669" spans="1:13" hidden="1">
      <c r="A669" s="228"/>
      <c r="B669" s="228"/>
      <c r="C669" s="228"/>
      <c r="D669" s="228"/>
      <c r="E669" s="150" t="s">
        <v>1405</v>
      </c>
      <c r="F669" s="69"/>
      <c r="G669" s="6">
        <v>-5250</v>
      </c>
      <c r="H669" s="160"/>
      <c r="I669" s="144"/>
      <c r="J669" s="160"/>
      <c r="K669" s="16"/>
    </row>
    <row r="670" spans="1:13" hidden="1">
      <c r="A670" s="7"/>
      <c r="B670" s="7"/>
      <c r="C670" s="7"/>
      <c r="D670" s="7"/>
      <c r="E670" s="275" t="s">
        <v>1758</v>
      </c>
      <c r="F670" s="69"/>
      <c r="G670" s="6">
        <v>-1910</v>
      </c>
      <c r="H670" s="160"/>
      <c r="I670" s="144"/>
      <c r="J670" s="160"/>
      <c r="K670" s="16"/>
    </row>
    <row r="671" spans="1:13" hidden="1">
      <c r="A671" s="228"/>
      <c r="B671" s="228"/>
      <c r="C671" s="228"/>
      <c r="D671" s="228"/>
      <c r="E671" s="150" t="s">
        <v>1158</v>
      </c>
      <c r="F671" s="69"/>
      <c r="G671" s="6">
        <v>-12910</v>
      </c>
      <c r="H671" s="160"/>
      <c r="I671" s="144"/>
      <c r="J671" s="160"/>
      <c r="K671" s="91"/>
      <c r="L671" s="10">
        <v>-84800</v>
      </c>
      <c r="M671" s="10">
        <f>+G671-L671</f>
        <v>71890</v>
      </c>
    </row>
    <row r="672" spans="1:13" hidden="1">
      <c r="A672" s="233"/>
      <c r="B672" s="233"/>
      <c r="C672" s="233"/>
      <c r="D672" s="233"/>
      <c r="E672" s="277" t="s">
        <v>1936</v>
      </c>
      <c r="F672" s="78"/>
      <c r="G672" s="6">
        <v>-200</v>
      </c>
      <c r="H672" s="160"/>
      <c r="I672" s="144"/>
      <c r="J672" s="160"/>
      <c r="K672" s="91"/>
    </row>
    <row r="673" spans="1:13" hidden="1">
      <c r="A673" s="7"/>
      <c r="B673" s="7"/>
      <c r="C673" s="7"/>
      <c r="D673" s="7"/>
      <c r="E673" s="275" t="s">
        <v>1759</v>
      </c>
      <c r="F673" s="69"/>
      <c r="G673" s="6">
        <v>-4300</v>
      </c>
      <c r="H673" s="160"/>
      <c r="I673" s="144"/>
      <c r="J673" s="160"/>
      <c r="K673" s="16"/>
      <c r="L673" s="10">
        <v>-784875</v>
      </c>
      <c r="M673" s="10">
        <f>+G673-L673</f>
        <v>780575</v>
      </c>
    </row>
    <row r="674" spans="1:13" hidden="1">
      <c r="A674" s="228"/>
      <c r="B674" s="228"/>
      <c r="C674" s="228"/>
      <c r="D674" s="228"/>
      <c r="E674" s="150" t="s">
        <v>1406</v>
      </c>
      <c r="F674" s="69"/>
      <c r="G674" s="6">
        <v>-6797</v>
      </c>
      <c r="H674" s="160"/>
      <c r="I674" s="144"/>
      <c r="J674" s="160"/>
      <c r="K674" s="16"/>
      <c r="L674" s="10">
        <v>-79832</v>
      </c>
      <c r="M674" s="10">
        <f>+G674-L674</f>
        <v>73035</v>
      </c>
    </row>
    <row r="675" spans="1:13" hidden="1">
      <c r="A675" s="7"/>
      <c r="B675" s="7"/>
      <c r="C675" s="7"/>
      <c r="D675" s="7"/>
      <c r="E675" s="275" t="s">
        <v>1760</v>
      </c>
      <c r="F675" s="69"/>
      <c r="G675" s="6">
        <v>-1227</v>
      </c>
      <c r="H675" s="160"/>
      <c r="I675" s="144"/>
      <c r="J675" s="160"/>
      <c r="K675" s="16"/>
      <c r="L675" s="10">
        <v>-17675</v>
      </c>
      <c r="M675" s="10">
        <f>+G675-L675</f>
        <v>16448</v>
      </c>
    </row>
    <row r="676" spans="1:13" hidden="1">
      <c r="A676" s="7"/>
      <c r="B676" s="7"/>
      <c r="C676" s="7"/>
      <c r="D676" s="7"/>
      <c r="E676" s="275" t="s">
        <v>1761</v>
      </c>
      <c r="F676" s="69"/>
      <c r="G676" s="6">
        <v>-3520</v>
      </c>
      <c r="H676" s="160"/>
      <c r="I676" s="144"/>
      <c r="J676" s="160"/>
      <c r="K676" s="16"/>
      <c r="L676" s="10">
        <v>-220096.8</v>
      </c>
      <c r="M676" s="10">
        <f>+G676-L676</f>
        <v>216576.8</v>
      </c>
    </row>
    <row r="677" spans="1:13" hidden="1">
      <c r="A677" s="228"/>
      <c r="B677" s="228"/>
      <c r="C677" s="228"/>
      <c r="D677" s="228"/>
      <c r="E677" s="150" t="s">
        <v>1159</v>
      </c>
      <c r="F677" s="69"/>
      <c r="G677" s="6">
        <v>-480</v>
      </c>
      <c r="H677" s="160"/>
      <c r="I677" s="144"/>
      <c r="J677" s="160"/>
      <c r="K677" s="16"/>
    </row>
    <row r="678" spans="1:13" hidden="1">
      <c r="A678" s="228"/>
      <c r="B678" s="228"/>
      <c r="C678" s="228"/>
      <c r="D678" s="228"/>
      <c r="E678" s="150" t="s">
        <v>1407</v>
      </c>
      <c r="F678" s="69"/>
      <c r="G678" s="6">
        <v>-1775</v>
      </c>
      <c r="H678" s="160"/>
      <c r="I678" s="144"/>
      <c r="J678" s="160"/>
      <c r="K678" s="91"/>
      <c r="L678" s="10">
        <v>-18462.400000000001</v>
      </c>
      <c r="M678" s="10">
        <f>+G678-L678</f>
        <v>16687.400000000001</v>
      </c>
    </row>
    <row r="679" spans="1:13" hidden="1">
      <c r="A679" s="228"/>
      <c r="B679" s="228"/>
      <c r="C679" s="228"/>
      <c r="D679" s="228"/>
      <c r="E679" s="150" t="s">
        <v>1408</v>
      </c>
      <c r="F679" s="69"/>
      <c r="G679" s="6">
        <v>-570</v>
      </c>
      <c r="H679" s="160"/>
      <c r="I679" s="144"/>
      <c r="J679" s="160"/>
      <c r="K679" s="16"/>
      <c r="L679" s="10">
        <v>-742043.36</v>
      </c>
      <c r="M679" s="10">
        <f>+G679-L679</f>
        <v>741473.36</v>
      </c>
    </row>
    <row r="680" spans="1:13" hidden="1">
      <c r="A680" s="228"/>
      <c r="B680" s="228"/>
      <c r="C680" s="228"/>
      <c r="D680" s="228"/>
      <c r="E680" s="150" t="s">
        <v>1409</v>
      </c>
      <c r="F680" s="69"/>
      <c r="G680" s="6">
        <v>-66672.92</v>
      </c>
      <c r="H680" s="160"/>
      <c r="I680" s="144"/>
      <c r="J680" s="160"/>
      <c r="K680" s="16"/>
    </row>
    <row r="681" spans="1:13" hidden="1">
      <c r="A681" s="229"/>
      <c r="B681" s="229"/>
      <c r="C681" s="229"/>
      <c r="D681" s="229"/>
      <c r="E681" s="278" t="s">
        <v>1916</v>
      </c>
      <c r="F681" s="78"/>
      <c r="G681" s="6">
        <v>-11115</v>
      </c>
      <c r="H681" s="160"/>
      <c r="I681" s="144"/>
      <c r="J681" s="160"/>
      <c r="K681" s="181"/>
    </row>
    <row r="682" spans="1:13" hidden="1">
      <c r="A682" s="228"/>
      <c r="B682" s="228"/>
      <c r="C682" s="228"/>
      <c r="D682" s="228"/>
      <c r="E682" s="150" t="s">
        <v>1134</v>
      </c>
      <c r="F682" s="69"/>
      <c r="G682" s="6">
        <v>-7450</v>
      </c>
      <c r="H682" s="160"/>
      <c r="I682" s="144"/>
      <c r="J682" s="160"/>
      <c r="K682" s="16"/>
    </row>
    <row r="683" spans="1:13" hidden="1">
      <c r="A683" s="7"/>
      <c r="B683" s="7"/>
      <c r="C683" s="7"/>
      <c r="D683" s="7"/>
      <c r="E683" s="275" t="s">
        <v>1778</v>
      </c>
      <c r="F683" s="69"/>
      <c r="G683" s="6">
        <v>-3750</v>
      </c>
      <c r="H683" s="160"/>
      <c r="I683" s="144"/>
      <c r="J683" s="160"/>
      <c r="K683" s="16"/>
    </row>
    <row r="684" spans="1:13" hidden="1">
      <c r="A684" s="228"/>
      <c r="B684" s="228"/>
      <c r="C684" s="228"/>
      <c r="D684" s="228"/>
      <c r="E684" s="150" t="s">
        <v>1093</v>
      </c>
      <c r="F684" s="69"/>
      <c r="G684" s="6">
        <v>-3840</v>
      </c>
      <c r="H684" s="160"/>
      <c r="I684" s="144"/>
      <c r="J684" s="160"/>
      <c r="K684" s="16"/>
    </row>
    <row r="685" spans="1:13" hidden="1">
      <c r="A685" s="228"/>
      <c r="B685" s="228"/>
      <c r="C685" s="228"/>
      <c r="D685" s="228"/>
      <c r="E685" s="150" t="s">
        <v>1163</v>
      </c>
      <c r="F685" s="69"/>
      <c r="G685" s="6">
        <v>-130904</v>
      </c>
      <c r="H685" s="160"/>
      <c r="I685" s="144"/>
      <c r="J685" s="160"/>
      <c r="K685" s="181"/>
    </row>
    <row r="686" spans="1:13" hidden="1">
      <c r="A686" s="228"/>
      <c r="B686" s="228"/>
      <c r="C686" s="228"/>
      <c r="D686" s="228"/>
      <c r="E686" s="150" t="s">
        <v>1135</v>
      </c>
      <c r="F686" s="69"/>
      <c r="G686" s="6">
        <v>-157700</v>
      </c>
      <c r="H686" s="160"/>
      <c r="I686" s="144"/>
      <c r="J686" s="160"/>
      <c r="K686" s="89"/>
      <c r="L686" s="10">
        <v>-4284</v>
      </c>
      <c r="M686" s="10">
        <f>+G686-L686</f>
        <v>-153416</v>
      </c>
    </row>
    <row r="687" spans="1:13" hidden="1">
      <c r="A687" s="237"/>
      <c r="B687" s="237"/>
      <c r="C687" s="237"/>
      <c r="D687" s="237"/>
      <c r="E687" s="280" t="s">
        <v>1933</v>
      </c>
      <c r="F687" s="78"/>
      <c r="G687" s="6">
        <v>-21000</v>
      </c>
      <c r="H687" s="160"/>
      <c r="I687" s="144"/>
      <c r="J687" s="160"/>
      <c r="K687" s="16"/>
      <c r="L687" s="10">
        <v>-230706</v>
      </c>
      <c r="M687" s="10">
        <f>+G687-L687</f>
        <v>209706</v>
      </c>
    </row>
    <row r="688" spans="1:13" hidden="1">
      <c r="A688" s="228"/>
      <c r="B688" s="228"/>
      <c r="C688" s="228"/>
      <c r="D688" s="228"/>
      <c r="E688" s="150" t="s">
        <v>1410</v>
      </c>
      <c r="F688" s="69"/>
      <c r="G688" s="6">
        <v>-11591</v>
      </c>
      <c r="H688" s="160"/>
      <c r="I688" s="144"/>
      <c r="J688" s="160"/>
      <c r="K688" s="16"/>
    </row>
    <row r="689" spans="1:13" hidden="1">
      <c r="A689" s="228"/>
      <c r="B689" s="228"/>
      <c r="C689" s="228"/>
      <c r="D689" s="228"/>
      <c r="E689" s="150" t="s">
        <v>1136</v>
      </c>
      <c r="F689" s="69"/>
      <c r="G689" s="6">
        <v>-6300</v>
      </c>
      <c r="H689" s="160"/>
      <c r="I689" s="144"/>
      <c r="J689" s="160"/>
      <c r="K689" s="16"/>
    </row>
    <row r="690" spans="1:13" hidden="1">
      <c r="A690" s="227"/>
      <c r="B690" s="227"/>
      <c r="C690" s="227"/>
      <c r="D690" s="227"/>
      <c r="E690" s="276" t="s">
        <v>1902</v>
      </c>
      <c r="F690" s="78"/>
      <c r="G690" s="6">
        <v>-91485</v>
      </c>
      <c r="H690" s="160"/>
      <c r="I690" s="144"/>
      <c r="J690" s="160"/>
      <c r="K690" s="16"/>
    </row>
    <row r="691" spans="1:13" hidden="1">
      <c r="A691" s="228"/>
      <c r="B691" s="228"/>
      <c r="C691" s="228"/>
      <c r="D691" s="228"/>
      <c r="E691" s="150" t="s">
        <v>1137</v>
      </c>
      <c r="F691" s="69"/>
      <c r="G691" s="6">
        <v>-6650</v>
      </c>
      <c r="H691" s="160"/>
      <c r="I691" s="144"/>
      <c r="J691" s="160"/>
      <c r="K691" s="16"/>
    </row>
    <row r="692" spans="1:13" hidden="1">
      <c r="A692" s="228"/>
      <c r="B692" s="228"/>
      <c r="C692" s="228"/>
      <c r="D692" s="228"/>
      <c r="E692" s="150" t="s">
        <v>1411</v>
      </c>
      <c r="F692" s="69"/>
      <c r="G692" s="6">
        <v>-2668570</v>
      </c>
      <c r="H692" s="160"/>
      <c r="I692" s="144"/>
      <c r="J692" s="160"/>
      <c r="K692" s="16"/>
    </row>
    <row r="693" spans="1:13" hidden="1">
      <c r="A693" s="228"/>
      <c r="B693" s="228"/>
      <c r="C693" s="228"/>
      <c r="D693" s="228"/>
      <c r="E693" s="150" t="s">
        <v>1412</v>
      </c>
      <c r="F693" s="69"/>
      <c r="G693" s="6">
        <v>-84800</v>
      </c>
      <c r="H693" s="160"/>
      <c r="I693" s="144"/>
      <c r="J693" s="160"/>
      <c r="K693" s="16"/>
      <c r="L693" s="10">
        <v>-453254.36</v>
      </c>
      <c r="M693" s="10">
        <f>+G693-L693</f>
        <v>368454.36</v>
      </c>
    </row>
    <row r="694" spans="1:13" hidden="1">
      <c r="A694" s="228"/>
      <c r="B694" s="228"/>
      <c r="C694" s="228"/>
      <c r="D694" s="228"/>
      <c r="E694" s="150" t="s">
        <v>1413</v>
      </c>
      <c r="F694" s="69"/>
      <c r="G694" s="6">
        <v>-2548187.91</v>
      </c>
      <c r="H694" s="160"/>
      <c r="I694" s="144"/>
      <c r="J694" s="160"/>
      <c r="K694" s="16"/>
      <c r="L694" s="10">
        <v>-360343.5</v>
      </c>
      <c r="M694" s="10">
        <f>+G694-L694</f>
        <v>-2187844.41</v>
      </c>
    </row>
    <row r="695" spans="1:13" hidden="1">
      <c r="A695" s="228"/>
      <c r="B695" s="228"/>
      <c r="C695" s="228"/>
      <c r="D695" s="228"/>
      <c r="E695" s="150" t="s">
        <v>1414</v>
      </c>
      <c r="F695" s="69"/>
      <c r="G695" s="6">
        <v>-801175</v>
      </c>
      <c r="H695" s="160"/>
      <c r="I695" s="144"/>
      <c r="J695" s="160"/>
      <c r="K695" s="16"/>
    </row>
    <row r="696" spans="1:13" hidden="1">
      <c r="A696" s="228"/>
      <c r="B696" s="228"/>
      <c r="C696" s="228"/>
      <c r="D696" s="228"/>
      <c r="E696" s="150" t="s">
        <v>1415</v>
      </c>
      <c r="F696" s="69"/>
      <c r="G696" s="6">
        <v>-79832</v>
      </c>
      <c r="H696" s="160"/>
      <c r="I696" s="144"/>
      <c r="J696" s="160"/>
      <c r="K696" s="16"/>
    </row>
    <row r="697" spans="1:13" hidden="1">
      <c r="A697" s="228"/>
      <c r="B697" s="228"/>
      <c r="C697" s="228"/>
      <c r="D697" s="228"/>
      <c r="E697" s="150" t="s">
        <v>1416</v>
      </c>
      <c r="F697" s="69"/>
      <c r="G697" s="6">
        <v>-17675</v>
      </c>
      <c r="H697" s="160"/>
      <c r="I697" s="144"/>
      <c r="J697" s="160"/>
      <c r="K697" s="181"/>
    </row>
    <row r="698" spans="1:13" hidden="1">
      <c r="A698" s="228"/>
      <c r="B698" s="228"/>
      <c r="C698" s="228"/>
      <c r="D698" s="228"/>
      <c r="E698" s="150" t="s">
        <v>1094</v>
      </c>
      <c r="F698" s="69"/>
      <c r="G698" s="6">
        <v>-220096.8</v>
      </c>
      <c r="H698" s="160"/>
      <c r="I698" s="144"/>
      <c r="J698" s="160"/>
      <c r="K698" s="181"/>
    </row>
    <row r="699" spans="1:13" hidden="1">
      <c r="A699" s="228"/>
      <c r="B699" s="228"/>
      <c r="C699" s="228"/>
      <c r="D699" s="228"/>
      <c r="E699" s="150" t="s">
        <v>1417</v>
      </c>
      <c r="F699" s="69"/>
      <c r="G699" s="6">
        <v>-48075</v>
      </c>
      <c r="H699" s="160"/>
      <c r="I699" s="144"/>
      <c r="J699" s="160"/>
      <c r="K699" s="16"/>
    </row>
    <row r="700" spans="1:13" hidden="1">
      <c r="A700" s="228"/>
      <c r="B700" s="228"/>
      <c r="C700" s="228"/>
      <c r="D700" s="228"/>
      <c r="E700" s="150" t="s">
        <v>1418</v>
      </c>
      <c r="F700" s="69"/>
      <c r="G700" s="6">
        <v>-18462.400000000001</v>
      </c>
      <c r="H700" s="160"/>
      <c r="I700" s="144"/>
      <c r="J700" s="160"/>
      <c r="K700" s="16"/>
    </row>
    <row r="701" spans="1:13" hidden="1">
      <c r="A701" s="228"/>
      <c r="B701" s="228"/>
      <c r="C701" s="228"/>
      <c r="D701" s="228"/>
      <c r="E701" s="150" t="s">
        <v>1419</v>
      </c>
      <c r="F701" s="69"/>
      <c r="G701" s="6">
        <v>-790543.35999999999</v>
      </c>
      <c r="H701" s="160"/>
      <c r="I701" s="144"/>
      <c r="J701" s="160"/>
      <c r="K701" s="16"/>
    </row>
    <row r="702" spans="1:13" hidden="1">
      <c r="A702" s="228"/>
      <c r="B702" s="228"/>
      <c r="C702" s="228"/>
      <c r="D702" s="228"/>
      <c r="E702" s="150" t="s">
        <v>1420</v>
      </c>
      <c r="F702" s="69"/>
      <c r="G702" s="6">
        <v>-630831.56999999995</v>
      </c>
      <c r="H702" s="160"/>
      <c r="I702" s="144"/>
      <c r="J702" s="160"/>
      <c r="K702" s="16"/>
    </row>
    <row r="703" spans="1:13" hidden="1">
      <c r="A703" s="228"/>
      <c r="B703" s="228"/>
      <c r="C703" s="228"/>
      <c r="D703" s="228"/>
      <c r="E703" s="150" t="s">
        <v>1421</v>
      </c>
      <c r="F703" s="69"/>
      <c r="G703" s="6">
        <v>-600655</v>
      </c>
      <c r="H703" s="160"/>
      <c r="I703" s="144"/>
      <c r="J703" s="160"/>
      <c r="K703" s="16"/>
    </row>
    <row r="704" spans="1:13" hidden="1">
      <c r="A704" s="228"/>
      <c r="B704" s="228"/>
      <c r="C704" s="228"/>
      <c r="D704" s="228"/>
      <c r="E704" s="150" t="s">
        <v>1422</v>
      </c>
      <c r="F704" s="69"/>
      <c r="G704" s="6">
        <v>-49686.82</v>
      </c>
      <c r="H704" s="160"/>
      <c r="I704" s="144"/>
      <c r="J704" s="160"/>
      <c r="K704" s="16"/>
    </row>
    <row r="705" spans="1:13" hidden="1">
      <c r="A705" s="228"/>
      <c r="B705" s="228"/>
      <c r="C705" s="228"/>
      <c r="D705" s="228"/>
      <c r="E705" s="150" t="s">
        <v>1423</v>
      </c>
      <c r="F705" s="69"/>
      <c r="G705" s="6">
        <v>-238429.6</v>
      </c>
      <c r="H705" s="160"/>
      <c r="I705" s="144"/>
      <c r="J705" s="160"/>
      <c r="K705" s="91"/>
    </row>
    <row r="706" spans="1:13" hidden="1">
      <c r="A706" s="7"/>
      <c r="B706" s="7"/>
      <c r="C706" s="7"/>
      <c r="D706" s="7"/>
      <c r="E706" s="275" t="s">
        <v>1762</v>
      </c>
      <c r="F706" s="69"/>
      <c r="G706" s="6">
        <v>-9635</v>
      </c>
      <c r="H706" s="160"/>
      <c r="I706" s="144"/>
      <c r="J706" s="160"/>
      <c r="K706" s="91"/>
    </row>
    <row r="707" spans="1:13" hidden="1">
      <c r="A707" s="7"/>
      <c r="B707" s="7"/>
      <c r="C707" s="7"/>
      <c r="D707" s="7"/>
      <c r="E707" s="275" t="s">
        <v>1763</v>
      </c>
      <c r="F707" s="69"/>
      <c r="G707" s="6">
        <v>-33990</v>
      </c>
      <c r="H707" s="160"/>
      <c r="I707" s="144"/>
      <c r="J707" s="160"/>
      <c r="K707" s="16"/>
      <c r="L707" s="10">
        <v>-98219.08</v>
      </c>
      <c r="M707" s="10">
        <f t="shared" ref="M707:M713" si="8">+G707-L707</f>
        <v>64229.08</v>
      </c>
    </row>
    <row r="708" spans="1:13" hidden="1">
      <c r="A708" s="228"/>
      <c r="B708" s="228"/>
      <c r="C708" s="228"/>
      <c r="D708" s="228"/>
      <c r="E708" s="150" t="s">
        <v>1424</v>
      </c>
      <c r="F708" s="69"/>
      <c r="G708" s="6">
        <v>-9800</v>
      </c>
      <c r="H708" s="160"/>
      <c r="I708" s="144"/>
      <c r="J708" s="160"/>
      <c r="K708" s="16"/>
      <c r="L708" s="10">
        <v>-3869509.96</v>
      </c>
      <c r="M708" s="10">
        <f t="shared" si="8"/>
        <v>3859709.96</v>
      </c>
    </row>
    <row r="709" spans="1:13" hidden="1">
      <c r="A709" s="228"/>
      <c r="B709" s="228"/>
      <c r="C709" s="228"/>
      <c r="D709" s="228"/>
      <c r="E709" s="150" t="s">
        <v>1425</v>
      </c>
      <c r="F709" s="69"/>
      <c r="G709" s="6">
        <v>-47598.48</v>
      </c>
      <c r="H709" s="160"/>
      <c r="I709" s="144"/>
      <c r="J709" s="160"/>
      <c r="K709" s="181"/>
      <c r="L709" s="10">
        <v>-2824091.13</v>
      </c>
      <c r="M709" s="10">
        <f t="shared" si="8"/>
        <v>2776492.65</v>
      </c>
    </row>
    <row r="710" spans="1:13" hidden="1">
      <c r="A710" s="228"/>
      <c r="B710" s="228"/>
      <c r="C710" s="228"/>
      <c r="D710" s="228"/>
      <c r="E710" s="150" t="s">
        <v>1426</v>
      </c>
      <c r="F710" s="69"/>
      <c r="G710" s="6">
        <v>-228133</v>
      </c>
      <c r="H710" s="160"/>
      <c r="I710" s="144"/>
      <c r="J710" s="160"/>
      <c r="K710" s="16"/>
      <c r="L710" s="10">
        <v>-18500</v>
      </c>
      <c r="M710" s="10">
        <f t="shared" si="8"/>
        <v>-209633</v>
      </c>
    </row>
    <row r="711" spans="1:13" hidden="1">
      <c r="A711" s="228"/>
      <c r="B711" s="228"/>
      <c r="C711" s="228"/>
      <c r="D711" s="228"/>
      <c r="E711" s="150" t="s">
        <v>1427</v>
      </c>
      <c r="F711" s="69"/>
      <c r="G711" s="6">
        <v>-4284</v>
      </c>
      <c r="H711" s="160"/>
      <c r="I711" s="144"/>
      <c r="J711" s="160"/>
      <c r="K711" s="16"/>
      <c r="L711" s="10">
        <v>-84288</v>
      </c>
      <c r="M711" s="10">
        <f t="shared" si="8"/>
        <v>80004</v>
      </c>
    </row>
    <row r="712" spans="1:13" hidden="1">
      <c r="A712" s="228"/>
      <c r="B712" s="228"/>
      <c r="C712" s="228"/>
      <c r="D712" s="228"/>
      <c r="E712" s="150" t="s">
        <v>1428</v>
      </c>
      <c r="F712" s="69"/>
      <c r="G712" s="6">
        <v>-285700.64</v>
      </c>
      <c r="H712" s="160"/>
      <c r="I712" s="144"/>
      <c r="J712" s="160"/>
      <c r="K712" s="16"/>
      <c r="L712" s="10">
        <v>-96087.99</v>
      </c>
      <c r="M712" s="10">
        <f t="shared" si="8"/>
        <v>-189612.65000000002</v>
      </c>
    </row>
    <row r="713" spans="1:13" hidden="1">
      <c r="A713" s="228"/>
      <c r="B713" s="228"/>
      <c r="C713" s="228"/>
      <c r="D713" s="228"/>
      <c r="E713" s="150" t="s">
        <v>1095</v>
      </c>
      <c r="F713" s="69"/>
      <c r="G713" s="6">
        <v>-25052</v>
      </c>
      <c r="H713" s="160"/>
      <c r="I713" s="144"/>
      <c r="J713" s="160"/>
      <c r="K713" s="16"/>
      <c r="L713" s="10">
        <v>-245440</v>
      </c>
      <c r="M713" s="10">
        <f t="shared" si="8"/>
        <v>220388</v>
      </c>
    </row>
    <row r="714" spans="1:13" hidden="1">
      <c r="A714" s="228"/>
      <c r="B714" s="228"/>
      <c r="C714" s="228"/>
      <c r="D714" s="228"/>
      <c r="E714" s="150" t="s">
        <v>1429</v>
      </c>
      <c r="F714" s="69"/>
      <c r="G714" s="6">
        <v>-361856.04</v>
      </c>
      <c r="H714" s="160"/>
      <c r="I714" s="144"/>
      <c r="J714" s="160"/>
      <c r="K714" s="16"/>
    </row>
    <row r="715" spans="1:13" hidden="1">
      <c r="A715" s="228"/>
      <c r="B715" s="228"/>
      <c r="C715" s="228"/>
      <c r="D715" s="228"/>
      <c r="E715" s="150" t="s">
        <v>1430</v>
      </c>
      <c r="F715" s="69"/>
      <c r="G715" s="6">
        <v>-486232.99</v>
      </c>
      <c r="H715" s="160"/>
      <c r="I715" s="144"/>
      <c r="J715" s="160"/>
      <c r="K715" s="181"/>
    </row>
    <row r="716" spans="1:13" hidden="1">
      <c r="A716" s="228"/>
      <c r="B716" s="228"/>
      <c r="C716" s="228"/>
      <c r="D716" s="228"/>
      <c r="E716" s="150" t="s">
        <v>1431</v>
      </c>
      <c r="F716" s="69"/>
      <c r="G716" s="6">
        <v>-43788.959999999999</v>
      </c>
      <c r="H716" s="160"/>
      <c r="I716" s="144"/>
      <c r="J716" s="160"/>
      <c r="K716" s="16"/>
    </row>
    <row r="717" spans="1:13" hidden="1">
      <c r="A717" s="228"/>
      <c r="B717" s="228"/>
      <c r="C717" s="228"/>
      <c r="D717" s="228"/>
      <c r="E717" s="150" t="s">
        <v>1432</v>
      </c>
      <c r="F717" s="69"/>
      <c r="G717" s="6">
        <v>-312760</v>
      </c>
      <c r="H717" s="160"/>
      <c r="I717" s="144"/>
      <c r="J717" s="160"/>
      <c r="K717" s="16"/>
    </row>
    <row r="718" spans="1:13" hidden="1">
      <c r="A718" s="228"/>
      <c r="B718" s="228"/>
      <c r="C718" s="228"/>
      <c r="D718" s="228"/>
      <c r="E718" s="150" t="s">
        <v>1433</v>
      </c>
      <c r="F718" s="69"/>
      <c r="G718" s="6">
        <v>-43353.7</v>
      </c>
      <c r="H718" s="160"/>
      <c r="I718" s="144"/>
      <c r="J718" s="160"/>
      <c r="K718" s="16"/>
    </row>
    <row r="719" spans="1:13" hidden="1">
      <c r="A719" s="228"/>
      <c r="B719" s="228"/>
      <c r="C719" s="228"/>
      <c r="D719" s="228"/>
      <c r="E719" s="150" t="s">
        <v>1434</v>
      </c>
      <c r="F719" s="69"/>
      <c r="G719" s="6">
        <v>-453254.36</v>
      </c>
      <c r="H719" s="160"/>
      <c r="I719" s="144"/>
      <c r="J719" s="160"/>
      <c r="K719" s="16"/>
    </row>
    <row r="720" spans="1:13" hidden="1">
      <c r="A720" s="228"/>
      <c r="B720" s="228"/>
      <c r="C720" s="228"/>
      <c r="D720" s="228"/>
      <c r="E720" s="150" t="s">
        <v>1435</v>
      </c>
      <c r="F720" s="69"/>
      <c r="G720" s="6">
        <v>-360343.5</v>
      </c>
      <c r="H720" s="160"/>
      <c r="I720" s="144"/>
      <c r="J720" s="160"/>
      <c r="K720" s="16"/>
    </row>
    <row r="721" spans="1:13" hidden="1">
      <c r="A721" s="228"/>
      <c r="B721" s="228"/>
      <c r="C721" s="228"/>
      <c r="D721" s="228"/>
      <c r="E721" s="150" t="s">
        <v>1436</v>
      </c>
      <c r="F721" s="69"/>
      <c r="G721" s="6">
        <v>-104000</v>
      </c>
      <c r="H721" s="160"/>
      <c r="I721" s="144"/>
      <c r="J721" s="160"/>
      <c r="K721" s="16"/>
      <c r="L721" s="10">
        <v>-44441.599999999999</v>
      </c>
      <c r="M721" s="10">
        <f>+G721-L721</f>
        <v>-59558.400000000001</v>
      </c>
    </row>
    <row r="722" spans="1:13" hidden="1">
      <c r="A722" s="228"/>
      <c r="B722" s="228"/>
      <c r="C722" s="228"/>
      <c r="D722" s="228"/>
      <c r="E722" s="150" t="s">
        <v>1437</v>
      </c>
      <c r="F722" s="69"/>
      <c r="G722" s="6">
        <v>-530280.55000000005</v>
      </c>
      <c r="H722" s="160"/>
      <c r="I722" s="144"/>
      <c r="J722" s="160"/>
      <c r="K722" s="16"/>
    </row>
    <row r="723" spans="1:13" hidden="1">
      <c r="A723" s="228"/>
      <c r="B723" s="228"/>
      <c r="C723" s="228"/>
      <c r="D723" s="228"/>
      <c r="E723" s="150" t="s">
        <v>1438</v>
      </c>
      <c r="F723" s="69"/>
      <c r="G723" s="6">
        <v>-82998</v>
      </c>
      <c r="H723" s="160"/>
      <c r="I723" s="144"/>
      <c r="J723" s="160"/>
      <c r="K723" s="16"/>
    </row>
    <row r="724" spans="1:13" hidden="1">
      <c r="A724" s="228"/>
      <c r="B724" s="228"/>
      <c r="C724" s="228"/>
      <c r="D724" s="228"/>
      <c r="E724" s="150" t="s">
        <v>1439</v>
      </c>
      <c r="F724" s="69"/>
      <c r="G724" s="6">
        <v>-810616.63</v>
      </c>
      <c r="H724" s="160"/>
      <c r="I724" s="144"/>
      <c r="J724" s="160"/>
      <c r="K724" s="16"/>
    </row>
    <row r="725" spans="1:13" hidden="1">
      <c r="A725" s="228"/>
      <c r="B725" s="228"/>
      <c r="C725" s="228"/>
      <c r="D725" s="228"/>
      <c r="E725" s="150" t="s">
        <v>1440</v>
      </c>
      <c r="F725" s="69"/>
      <c r="G725" s="6">
        <v>-3945010.4</v>
      </c>
      <c r="H725" s="160"/>
      <c r="I725" s="144"/>
      <c r="J725" s="160"/>
      <c r="K725" s="16"/>
    </row>
    <row r="726" spans="1:13" hidden="1">
      <c r="A726" s="228"/>
      <c r="B726" s="228"/>
      <c r="C726" s="228"/>
      <c r="D726" s="228"/>
      <c r="E726" s="150" t="s">
        <v>1441</v>
      </c>
      <c r="F726" s="69"/>
      <c r="G726" s="6">
        <v>-25240</v>
      </c>
      <c r="H726" s="160"/>
      <c r="I726" s="144"/>
      <c r="J726" s="160"/>
      <c r="K726" s="16"/>
    </row>
    <row r="727" spans="1:13" hidden="1">
      <c r="A727" s="228"/>
      <c r="B727" s="228"/>
      <c r="C727" s="228"/>
      <c r="D727" s="228"/>
      <c r="E727" s="150" t="s">
        <v>594</v>
      </c>
      <c r="F727" s="69"/>
      <c r="G727" s="6">
        <v>-16710.400000000001</v>
      </c>
      <c r="H727" s="160"/>
      <c r="I727" s="144"/>
      <c r="J727" s="160"/>
      <c r="K727" s="16"/>
    </row>
    <row r="728" spans="1:13" hidden="1">
      <c r="A728" s="228"/>
      <c r="B728" s="228"/>
      <c r="C728" s="228"/>
      <c r="D728" s="228"/>
      <c r="E728" s="150" t="s">
        <v>1442</v>
      </c>
      <c r="F728" s="69"/>
      <c r="G728" s="6">
        <v>-525777</v>
      </c>
      <c r="H728" s="160"/>
      <c r="I728" s="144"/>
      <c r="J728" s="160"/>
      <c r="K728" s="16"/>
    </row>
    <row r="729" spans="1:13" hidden="1">
      <c r="A729" s="228"/>
      <c r="B729" s="228"/>
      <c r="C729" s="228"/>
      <c r="D729" s="228"/>
      <c r="E729" s="150" t="s">
        <v>594</v>
      </c>
      <c r="F729" s="69"/>
      <c r="G729" s="6">
        <v>-9200</v>
      </c>
      <c r="H729" s="160"/>
      <c r="I729" s="144"/>
      <c r="J729" s="160"/>
      <c r="K729" s="16"/>
    </row>
    <row r="730" spans="1:13" hidden="1">
      <c r="A730" s="228"/>
      <c r="B730" s="228"/>
      <c r="C730" s="228"/>
      <c r="D730" s="228"/>
      <c r="E730" s="150" t="s">
        <v>594</v>
      </c>
      <c r="F730" s="69"/>
      <c r="G730" s="6">
        <v>-37000</v>
      </c>
      <c r="H730" s="160"/>
      <c r="I730" s="144"/>
      <c r="J730" s="160"/>
      <c r="K730" s="16"/>
    </row>
    <row r="731" spans="1:13" hidden="1">
      <c r="A731" s="228"/>
      <c r="B731" s="228"/>
      <c r="C731" s="228"/>
      <c r="D731" s="228"/>
      <c r="E731" s="150" t="s">
        <v>1443</v>
      </c>
      <c r="F731" s="69"/>
      <c r="G731" s="6">
        <v>-4898213.62</v>
      </c>
      <c r="H731" s="160"/>
      <c r="I731" s="144"/>
      <c r="J731" s="160"/>
      <c r="K731" s="16"/>
    </row>
    <row r="732" spans="1:13" hidden="1">
      <c r="A732" s="228"/>
      <c r="B732" s="228"/>
      <c r="C732" s="228"/>
      <c r="D732" s="228"/>
      <c r="E732" s="150" t="s">
        <v>1444</v>
      </c>
      <c r="F732" s="69"/>
      <c r="G732" s="6">
        <v>-116856</v>
      </c>
      <c r="H732" s="160"/>
      <c r="I732" s="144"/>
      <c r="J732" s="160"/>
      <c r="K732" s="16"/>
      <c r="L732" s="10">
        <v>-1149020.01</v>
      </c>
      <c r="M732" s="10">
        <f t="shared" ref="M732:M741" si="9">+G732-L732</f>
        <v>1032164.01</v>
      </c>
    </row>
    <row r="733" spans="1:13" hidden="1">
      <c r="A733" s="228"/>
      <c r="B733" s="228"/>
      <c r="C733" s="228"/>
      <c r="D733" s="228"/>
      <c r="E733" s="150" t="s">
        <v>1445</v>
      </c>
      <c r="F733" s="69"/>
      <c r="G733" s="6">
        <v>-700</v>
      </c>
      <c r="H733" s="160"/>
      <c r="I733" s="144"/>
      <c r="J733" s="160"/>
      <c r="K733" s="16"/>
    </row>
    <row r="734" spans="1:13" hidden="1">
      <c r="A734" s="228"/>
      <c r="B734" s="228"/>
      <c r="C734" s="228"/>
      <c r="D734" s="228"/>
      <c r="E734" s="150" t="s">
        <v>1446</v>
      </c>
      <c r="F734" s="69"/>
      <c r="G734" s="6">
        <v>-98219.08</v>
      </c>
      <c r="H734" s="160"/>
      <c r="I734" s="144"/>
      <c r="J734" s="160"/>
      <c r="K734" s="16"/>
      <c r="L734" s="10">
        <v>-48115.199999999997</v>
      </c>
      <c r="M734" s="10">
        <f t="shared" si="9"/>
        <v>-50103.880000000005</v>
      </c>
    </row>
    <row r="735" spans="1:13" hidden="1">
      <c r="A735" s="228"/>
      <c r="B735" s="228"/>
      <c r="C735" s="228"/>
      <c r="D735" s="228"/>
      <c r="E735" s="150" t="s">
        <v>1447</v>
      </c>
      <c r="F735" s="69"/>
      <c r="G735" s="6">
        <v>-4026757.96</v>
      </c>
      <c r="H735" s="160"/>
      <c r="I735" s="144"/>
      <c r="J735" s="160"/>
      <c r="K735" s="16"/>
      <c r="L735" s="10">
        <v>-114650</v>
      </c>
      <c r="M735" s="10">
        <f t="shared" si="9"/>
        <v>-3912107.96</v>
      </c>
    </row>
    <row r="736" spans="1:13" hidden="1">
      <c r="A736" s="228"/>
      <c r="B736" s="228"/>
      <c r="C736" s="228"/>
      <c r="D736" s="228"/>
      <c r="E736" s="150" t="s">
        <v>1448</v>
      </c>
      <c r="F736" s="69"/>
      <c r="G736" s="6">
        <v>-4944123.46</v>
      </c>
      <c r="H736" s="160"/>
      <c r="I736" s="144"/>
      <c r="J736" s="160"/>
      <c r="K736" s="16"/>
      <c r="L736" s="10">
        <v>-634058</v>
      </c>
      <c r="M736" s="10">
        <f t="shared" si="9"/>
        <v>-4310065.46</v>
      </c>
    </row>
    <row r="737" spans="1:13" hidden="1">
      <c r="A737" s="228"/>
      <c r="B737" s="228"/>
      <c r="C737" s="228"/>
      <c r="D737" s="228"/>
      <c r="E737" s="150" t="s">
        <v>1449</v>
      </c>
      <c r="F737" s="69"/>
      <c r="G737" s="6">
        <v>-43283.6</v>
      </c>
      <c r="H737" s="160"/>
      <c r="I737" s="144"/>
      <c r="J737" s="160"/>
      <c r="K737" s="16"/>
    </row>
    <row r="738" spans="1:13" hidden="1">
      <c r="A738" s="228"/>
      <c r="B738" s="228"/>
      <c r="C738" s="228"/>
      <c r="D738" s="228"/>
      <c r="E738" s="150" t="s">
        <v>594</v>
      </c>
      <c r="F738" s="69"/>
      <c r="G738" s="6">
        <v>-224128</v>
      </c>
      <c r="H738" s="160"/>
      <c r="I738" s="144"/>
      <c r="J738" s="160"/>
      <c r="K738" s="16"/>
    </row>
    <row r="739" spans="1:13" hidden="1">
      <c r="A739" s="228"/>
      <c r="B739" s="228"/>
      <c r="C739" s="228"/>
      <c r="D739" s="228"/>
      <c r="E739" s="150" t="s">
        <v>594</v>
      </c>
      <c r="F739" s="69"/>
      <c r="G739" s="6">
        <v>-96087.99</v>
      </c>
      <c r="H739" s="160"/>
      <c r="I739" s="144"/>
      <c r="J739" s="160"/>
      <c r="K739" s="16"/>
    </row>
    <row r="740" spans="1:13" hidden="1">
      <c r="A740" s="228"/>
      <c r="B740" s="228"/>
      <c r="C740" s="228"/>
      <c r="D740" s="228"/>
      <c r="E740" s="150" t="s">
        <v>1450</v>
      </c>
      <c r="F740" s="69"/>
      <c r="G740" s="6">
        <v>-296194.53000000003</v>
      </c>
      <c r="H740" s="160"/>
      <c r="I740" s="144"/>
      <c r="J740" s="160"/>
      <c r="K740" s="16"/>
    </row>
    <row r="741" spans="1:13" hidden="1">
      <c r="A741" s="228"/>
      <c r="B741" s="228"/>
      <c r="C741" s="228"/>
      <c r="D741" s="228"/>
      <c r="E741" s="150" t="s">
        <v>1451</v>
      </c>
      <c r="F741" s="69"/>
      <c r="G741" s="6">
        <v>-639558.76</v>
      </c>
      <c r="H741" s="160"/>
      <c r="I741" s="144"/>
      <c r="J741" s="160"/>
      <c r="K741" s="16"/>
      <c r="L741" s="10">
        <v>-45662.83</v>
      </c>
      <c r="M741" s="10">
        <f t="shared" si="9"/>
        <v>-593895.93000000005</v>
      </c>
    </row>
    <row r="742" spans="1:13" hidden="1">
      <c r="A742" s="228"/>
      <c r="B742" s="228"/>
      <c r="C742" s="228"/>
      <c r="D742" s="228"/>
      <c r="E742" s="150" t="s">
        <v>1452</v>
      </c>
      <c r="F742" s="69"/>
      <c r="G742" s="6">
        <v>-34565</v>
      </c>
      <c r="H742" s="160"/>
      <c r="I742" s="144"/>
      <c r="J742" s="160"/>
      <c r="K742" s="16"/>
    </row>
    <row r="743" spans="1:13" hidden="1">
      <c r="A743" s="228"/>
      <c r="B743" s="228"/>
      <c r="C743" s="228"/>
      <c r="D743" s="228"/>
      <c r="E743" s="150" t="s">
        <v>1453</v>
      </c>
      <c r="F743" s="69"/>
      <c r="G743" s="6">
        <v>-217093</v>
      </c>
      <c r="H743" s="160"/>
      <c r="I743" s="144"/>
      <c r="J743" s="160"/>
      <c r="K743" s="16"/>
    </row>
    <row r="744" spans="1:13" hidden="1">
      <c r="A744" s="228"/>
      <c r="B744" s="228"/>
      <c r="C744" s="228"/>
      <c r="D744" s="228"/>
      <c r="E744" s="150" t="s">
        <v>1454</v>
      </c>
      <c r="F744" s="69"/>
      <c r="G744" s="6">
        <v>-9510</v>
      </c>
      <c r="H744" s="160"/>
      <c r="I744" s="144"/>
      <c r="J744" s="160"/>
      <c r="K744" s="16"/>
    </row>
    <row r="745" spans="1:13" hidden="1">
      <c r="A745" s="228"/>
      <c r="B745" s="228"/>
      <c r="C745" s="228"/>
      <c r="D745" s="228"/>
      <c r="E745" s="150" t="s">
        <v>1455</v>
      </c>
      <c r="F745" s="69"/>
      <c r="G745" s="6">
        <v>-195903.08</v>
      </c>
      <c r="H745" s="160"/>
      <c r="I745" s="144"/>
      <c r="J745" s="160"/>
      <c r="K745" s="16"/>
    </row>
    <row r="746" spans="1:13" hidden="1">
      <c r="A746" s="228"/>
      <c r="B746" s="228"/>
      <c r="C746" s="228"/>
      <c r="D746" s="228"/>
      <c r="E746" s="150" t="s">
        <v>594</v>
      </c>
      <c r="F746" s="69"/>
      <c r="G746" s="6">
        <v>-1500</v>
      </c>
      <c r="H746" s="160"/>
      <c r="I746" s="144"/>
      <c r="J746" s="160"/>
      <c r="K746" s="16"/>
    </row>
    <row r="747" spans="1:13" hidden="1">
      <c r="A747" s="228"/>
      <c r="B747" s="228"/>
      <c r="C747" s="228"/>
      <c r="D747" s="228"/>
      <c r="E747" s="150" t="s">
        <v>1456</v>
      </c>
      <c r="F747" s="69"/>
      <c r="G747" s="6">
        <v>-84000</v>
      </c>
      <c r="H747" s="160"/>
      <c r="I747" s="144"/>
      <c r="J747" s="160"/>
      <c r="K747" s="91"/>
    </row>
    <row r="748" spans="1:13" hidden="1">
      <c r="A748" s="228"/>
      <c r="B748" s="228"/>
      <c r="C748" s="228"/>
      <c r="D748" s="228"/>
      <c r="E748" s="150" t="s">
        <v>1457</v>
      </c>
      <c r="F748" s="69"/>
      <c r="G748" s="6">
        <v>-2878514.14</v>
      </c>
      <c r="H748" s="160"/>
      <c r="I748" s="144"/>
      <c r="J748" s="160"/>
      <c r="K748" s="16"/>
    </row>
    <row r="749" spans="1:13" hidden="1">
      <c r="A749" s="7"/>
      <c r="B749" s="7"/>
      <c r="C749" s="7"/>
      <c r="D749" s="7"/>
      <c r="E749" s="275" t="s">
        <v>1779</v>
      </c>
      <c r="F749" s="69"/>
      <c r="G749" s="6">
        <v>-1133115.82</v>
      </c>
      <c r="H749" s="160"/>
      <c r="I749" s="144"/>
      <c r="J749" s="160"/>
      <c r="K749" s="16"/>
    </row>
    <row r="750" spans="1:13" hidden="1">
      <c r="A750" s="228"/>
      <c r="B750" s="228"/>
      <c r="C750" s="228"/>
      <c r="D750" s="228"/>
      <c r="E750" s="150" t="s">
        <v>1096</v>
      </c>
      <c r="F750" s="69"/>
      <c r="G750" s="6">
        <v>-44441.599999999999</v>
      </c>
      <c r="H750" s="160"/>
      <c r="I750" s="144"/>
      <c r="J750" s="160"/>
      <c r="K750" s="16"/>
    </row>
    <row r="751" spans="1:13" hidden="1">
      <c r="A751" s="228"/>
      <c r="B751" s="228"/>
      <c r="C751" s="228"/>
      <c r="D751" s="228"/>
      <c r="E751" s="150" t="s">
        <v>1458</v>
      </c>
      <c r="F751" s="69"/>
      <c r="G751" s="6">
        <v>-175426.22</v>
      </c>
      <c r="H751" s="160"/>
      <c r="I751" s="144"/>
      <c r="J751" s="160"/>
      <c r="K751" s="91"/>
    </row>
    <row r="752" spans="1:13" hidden="1">
      <c r="A752" s="228"/>
      <c r="B752" s="228"/>
      <c r="C752" s="228"/>
      <c r="D752" s="228"/>
      <c r="E752" s="150" t="s">
        <v>1459</v>
      </c>
      <c r="F752" s="69"/>
      <c r="G752" s="6">
        <v>-167817.17</v>
      </c>
      <c r="H752" s="160"/>
      <c r="I752" s="144"/>
      <c r="J752" s="160"/>
      <c r="K752" s="181"/>
    </row>
    <row r="753" spans="1:13" hidden="1">
      <c r="A753" s="228"/>
      <c r="B753" s="228"/>
      <c r="C753" s="228"/>
      <c r="D753" s="228"/>
      <c r="E753" s="150" t="s">
        <v>1097</v>
      </c>
      <c r="F753" s="69"/>
      <c r="G753" s="6">
        <v>-17963</v>
      </c>
      <c r="H753" s="160"/>
      <c r="I753" s="144"/>
      <c r="J753" s="160"/>
      <c r="K753" s="16"/>
    </row>
    <row r="754" spans="1:13" hidden="1">
      <c r="A754" s="228"/>
      <c r="B754" s="228"/>
      <c r="C754" s="228"/>
      <c r="D754" s="228"/>
      <c r="E754" s="150" t="s">
        <v>1460</v>
      </c>
      <c r="F754" s="69"/>
      <c r="G754" s="6">
        <v>-13975</v>
      </c>
      <c r="H754" s="160"/>
      <c r="I754" s="144"/>
      <c r="J754" s="160"/>
      <c r="K754" s="181"/>
    </row>
    <row r="755" spans="1:13" hidden="1">
      <c r="A755" s="228"/>
      <c r="B755" s="228"/>
      <c r="C755" s="228"/>
      <c r="D755" s="228"/>
      <c r="E755" s="150" t="s">
        <v>1461</v>
      </c>
      <c r="F755" s="69"/>
      <c r="G755" s="6">
        <v>-1334174.04</v>
      </c>
      <c r="H755" s="160"/>
      <c r="I755" s="144"/>
      <c r="J755" s="160"/>
      <c r="K755" s="16"/>
    </row>
    <row r="756" spans="1:13" hidden="1">
      <c r="A756" s="228"/>
      <c r="B756" s="228"/>
      <c r="C756" s="228"/>
      <c r="D756" s="228"/>
      <c r="E756" s="150" t="s">
        <v>1462</v>
      </c>
      <c r="F756" s="69"/>
      <c r="G756" s="6">
        <v>-90000</v>
      </c>
      <c r="H756" s="160"/>
      <c r="I756" s="144"/>
      <c r="J756" s="160"/>
      <c r="K756" s="16"/>
    </row>
    <row r="757" spans="1:13" hidden="1">
      <c r="A757" s="228"/>
      <c r="B757" s="228"/>
      <c r="C757" s="228"/>
      <c r="D757" s="228"/>
      <c r="E757" s="150" t="s">
        <v>1463</v>
      </c>
      <c r="F757" s="69"/>
      <c r="G757" s="6">
        <v>-15378.9</v>
      </c>
      <c r="H757" s="160"/>
      <c r="I757" s="144"/>
      <c r="J757" s="160"/>
      <c r="K757" s="181"/>
    </row>
    <row r="758" spans="1:13" hidden="1">
      <c r="A758" s="228"/>
      <c r="B758" s="228"/>
      <c r="C758" s="228"/>
      <c r="D758" s="228"/>
      <c r="E758" s="150" t="s">
        <v>1464</v>
      </c>
      <c r="F758" s="69"/>
      <c r="G758" s="6">
        <v>-327244</v>
      </c>
      <c r="H758" s="160"/>
      <c r="I758" s="144"/>
      <c r="J758" s="160"/>
      <c r="K758" s="91"/>
    </row>
    <row r="759" spans="1:13" hidden="1">
      <c r="A759" s="228"/>
      <c r="B759" s="228"/>
      <c r="C759" s="228"/>
      <c r="D759" s="228"/>
      <c r="E759" s="150" t="s">
        <v>1465</v>
      </c>
      <c r="F759" s="69"/>
      <c r="G759" s="6">
        <v>-41327</v>
      </c>
      <c r="H759" s="160"/>
      <c r="I759" s="144"/>
      <c r="J759" s="160"/>
      <c r="K759" s="16"/>
    </row>
    <row r="760" spans="1:13" hidden="1">
      <c r="A760" s="227"/>
      <c r="B760" s="227"/>
      <c r="C760" s="227"/>
      <c r="D760" s="227"/>
      <c r="E760" s="276" t="s">
        <v>1903</v>
      </c>
      <c r="F760" s="78"/>
      <c r="G760" s="6">
        <v>-7925782.8899999997</v>
      </c>
      <c r="H760" s="160"/>
      <c r="I760" s="144"/>
      <c r="J760" s="160"/>
      <c r="K760" s="16"/>
    </row>
    <row r="761" spans="1:13" hidden="1">
      <c r="A761" s="228"/>
      <c r="B761" s="228"/>
      <c r="C761" s="228"/>
      <c r="D761" s="228"/>
      <c r="E761" s="150" t="s">
        <v>1098</v>
      </c>
      <c r="F761" s="69"/>
      <c r="G761" s="6">
        <v>-217139.53</v>
      </c>
      <c r="H761" s="160"/>
      <c r="I761" s="144"/>
      <c r="J761" s="160"/>
      <c r="K761" s="16"/>
    </row>
    <row r="762" spans="1:13" hidden="1">
      <c r="A762" s="228"/>
      <c r="B762" s="228"/>
      <c r="C762" s="228"/>
      <c r="D762" s="228"/>
      <c r="E762" s="150" t="s">
        <v>1466</v>
      </c>
      <c r="F762" s="69"/>
      <c r="G762" s="6">
        <v>-1161541.6100000001</v>
      </c>
      <c r="H762" s="160"/>
      <c r="I762" s="144"/>
      <c r="J762" s="160"/>
      <c r="K762" s="16"/>
      <c r="L762" s="10">
        <v>-42200</v>
      </c>
      <c r="M762" s="10">
        <f>+G762-L762</f>
        <v>-1119341.6100000001</v>
      </c>
    </row>
    <row r="763" spans="1:13" hidden="1">
      <c r="A763" s="228"/>
      <c r="B763" s="228"/>
      <c r="C763" s="228"/>
      <c r="D763" s="228"/>
      <c r="E763" s="150" t="s">
        <v>1467</v>
      </c>
      <c r="F763" s="69"/>
      <c r="G763" s="6">
        <v>-1787280</v>
      </c>
      <c r="H763" s="160"/>
      <c r="I763" s="144"/>
      <c r="J763" s="160"/>
      <c r="K763" s="16"/>
    </row>
    <row r="764" spans="1:13" hidden="1">
      <c r="A764" s="228"/>
      <c r="B764" s="228"/>
      <c r="C764" s="228"/>
      <c r="D764" s="228"/>
      <c r="E764" s="150" t="s">
        <v>1468</v>
      </c>
      <c r="F764" s="69"/>
      <c r="G764" s="6">
        <v>-48115.199999999997</v>
      </c>
      <c r="H764" s="160"/>
      <c r="I764" s="144"/>
      <c r="J764" s="160"/>
      <c r="K764" s="16"/>
    </row>
    <row r="765" spans="1:13" hidden="1">
      <c r="A765" s="228"/>
      <c r="B765" s="228"/>
      <c r="C765" s="228"/>
      <c r="D765" s="228"/>
      <c r="E765" s="150" t="s">
        <v>1469</v>
      </c>
      <c r="F765" s="69"/>
      <c r="G765" s="6">
        <v>-4636772.88</v>
      </c>
      <c r="H765" s="160"/>
      <c r="I765" s="144"/>
      <c r="J765" s="160"/>
      <c r="K765" s="16"/>
      <c r="L765" s="10">
        <v>-19600</v>
      </c>
      <c r="M765" s="10">
        <f>+G765-L765</f>
        <v>-4617172.88</v>
      </c>
    </row>
    <row r="766" spans="1:13" hidden="1">
      <c r="A766" s="228"/>
      <c r="B766" s="228"/>
      <c r="C766" s="228"/>
      <c r="D766" s="228"/>
      <c r="E766" s="150" t="s">
        <v>1470</v>
      </c>
      <c r="F766" s="69"/>
      <c r="G766" s="6">
        <v>-114650</v>
      </c>
      <c r="H766" s="160"/>
      <c r="I766" s="144"/>
      <c r="J766" s="160"/>
      <c r="K766" s="16"/>
      <c r="L766" s="10">
        <v>-851697.55</v>
      </c>
      <c r="M766" s="10">
        <f>+G766-L766</f>
        <v>737047.55</v>
      </c>
    </row>
    <row r="767" spans="1:13" hidden="1">
      <c r="A767" s="228"/>
      <c r="B767" s="228"/>
      <c r="C767" s="228"/>
      <c r="D767" s="228"/>
      <c r="E767" s="150" t="s">
        <v>1471</v>
      </c>
      <c r="F767" s="69"/>
      <c r="G767" s="6">
        <v>-919198.35</v>
      </c>
      <c r="H767" s="160"/>
      <c r="I767" s="144"/>
      <c r="J767" s="160"/>
      <c r="K767" s="16"/>
    </row>
    <row r="768" spans="1:13" hidden="1">
      <c r="A768" s="228"/>
      <c r="B768" s="228"/>
      <c r="C768" s="228"/>
      <c r="D768" s="228"/>
      <c r="E768" s="150" t="s">
        <v>1472</v>
      </c>
      <c r="F768" s="69"/>
      <c r="G768" s="6">
        <v>-130150</v>
      </c>
      <c r="H768" s="160"/>
      <c r="I768" s="144"/>
      <c r="J768" s="160"/>
      <c r="K768" s="16"/>
    </row>
    <row r="769" spans="1:13" hidden="1">
      <c r="A769" s="228"/>
      <c r="B769" s="228"/>
      <c r="C769" s="228"/>
      <c r="D769" s="228"/>
      <c r="E769" s="150" t="s">
        <v>1473</v>
      </c>
      <c r="F769" s="69"/>
      <c r="G769" s="6">
        <v>-800400.09</v>
      </c>
      <c r="H769" s="160"/>
      <c r="I769" s="144"/>
      <c r="J769" s="160"/>
      <c r="K769" s="16"/>
    </row>
    <row r="770" spans="1:13" hidden="1">
      <c r="A770" s="228"/>
      <c r="B770" s="228"/>
      <c r="C770" s="228"/>
      <c r="D770" s="228"/>
      <c r="E770" s="150" t="s">
        <v>1099</v>
      </c>
      <c r="F770" s="69"/>
      <c r="G770" s="6">
        <v>-62496</v>
      </c>
      <c r="H770" s="160"/>
      <c r="I770" s="144"/>
      <c r="J770" s="160"/>
      <c r="K770" s="16"/>
    </row>
    <row r="771" spans="1:13" hidden="1">
      <c r="A771" s="228"/>
      <c r="B771" s="228"/>
      <c r="C771" s="228"/>
      <c r="D771" s="228"/>
      <c r="E771" s="150" t="s">
        <v>1100</v>
      </c>
      <c r="F771" s="69"/>
      <c r="G771" s="6">
        <v>-83300</v>
      </c>
      <c r="H771" s="160"/>
      <c r="I771" s="144"/>
      <c r="J771" s="160"/>
      <c r="K771" s="16"/>
    </row>
    <row r="772" spans="1:13" hidden="1">
      <c r="A772" s="228"/>
      <c r="B772" s="228"/>
      <c r="C772" s="228"/>
      <c r="D772" s="228"/>
      <c r="E772" s="150" t="s">
        <v>1474</v>
      </c>
      <c r="F772" s="69"/>
      <c r="G772" s="6">
        <v>-45662.83</v>
      </c>
      <c r="H772" s="160"/>
      <c r="I772" s="144"/>
      <c r="J772" s="160"/>
      <c r="K772" s="16"/>
    </row>
    <row r="773" spans="1:13" hidden="1">
      <c r="A773" s="228"/>
      <c r="B773" s="228"/>
      <c r="C773" s="228"/>
      <c r="D773" s="228"/>
      <c r="E773" s="150" t="s">
        <v>1475</v>
      </c>
      <c r="F773" s="69"/>
      <c r="G773" s="6">
        <v>-54500</v>
      </c>
      <c r="H773" s="160"/>
      <c r="I773" s="144"/>
      <c r="J773" s="160"/>
      <c r="K773" s="16"/>
    </row>
    <row r="774" spans="1:13" hidden="1">
      <c r="A774" s="228"/>
      <c r="B774" s="228"/>
      <c r="C774" s="228"/>
      <c r="D774" s="228"/>
      <c r="E774" s="150" t="s">
        <v>1476</v>
      </c>
      <c r="F774" s="69"/>
      <c r="G774" s="6">
        <v>-219184</v>
      </c>
      <c r="H774" s="160"/>
      <c r="I774" s="144"/>
      <c r="J774" s="160"/>
      <c r="K774" s="90"/>
      <c r="L774" s="10">
        <v>-794424.16</v>
      </c>
      <c r="M774" s="10">
        <f>+G774-L774</f>
        <v>575240.16</v>
      </c>
    </row>
    <row r="775" spans="1:13" hidden="1">
      <c r="A775" s="228"/>
      <c r="B775" s="228"/>
      <c r="C775" s="228"/>
      <c r="D775" s="228"/>
      <c r="E775" s="150" t="s">
        <v>1477</v>
      </c>
      <c r="F775" s="69"/>
      <c r="G775" s="6">
        <v>-933608.06</v>
      </c>
      <c r="H775" s="160"/>
      <c r="I775" s="144"/>
      <c r="J775" s="160"/>
      <c r="K775" s="16"/>
    </row>
    <row r="776" spans="1:13" hidden="1">
      <c r="A776" s="228"/>
      <c r="B776" s="228"/>
      <c r="C776" s="228"/>
      <c r="D776" s="228"/>
      <c r="E776" s="150" t="s">
        <v>1478</v>
      </c>
      <c r="F776" s="69"/>
      <c r="G776" s="6">
        <v>-186430</v>
      </c>
      <c r="H776" s="160"/>
      <c r="I776" s="144"/>
      <c r="J776" s="160"/>
      <c r="K776" s="16"/>
    </row>
    <row r="777" spans="1:13" hidden="1">
      <c r="A777" s="228"/>
      <c r="B777" s="228"/>
      <c r="C777" s="228"/>
      <c r="D777" s="228"/>
      <c r="E777" s="150" t="s">
        <v>1138</v>
      </c>
      <c r="F777" s="69"/>
      <c r="G777" s="6">
        <v>-601664</v>
      </c>
      <c r="H777" s="160"/>
      <c r="I777" s="144"/>
      <c r="J777" s="160"/>
      <c r="K777" s="16"/>
    </row>
    <row r="778" spans="1:13" hidden="1">
      <c r="A778" s="228"/>
      <c r="B778" s="228"/>
      <c r="C778" s="228"/>
      <c r="D778" s="228"/>
      <c r="E778" s="150" t="s">
        <v>1479</v>
      </c>
      <c r="F778" s="69"/>
      <c r="G778" s="6">
        <v>-452706.03</v>
      </c>
      <c r="H778" s="160"/>
      <c r="I778" s="144"/>
      <c r="J778" s="160"/>
      <c r="K778" s="16"/>
      <c r="L778" s="10">
        <v>-1227.45</v>
      </c>
      <c r="M778" s="10">
        <f>+G778-L778</f>
        <v>-451478.58</v>
      </c>
    </row>
    <row r="779" spans="1:13" hidden="1">
      <c r="A779" s="228"/>
      <c r="B779" s="228"/>
      <c r="C779" s="228"/>
      <c r="D779" s="228"/>
      <c r="E779" s="150" t="s">
        <v>595</v>
      </c>
      <c r="F779" s="69"/>
      <c r="G779" s="6">
        <v>-230359</v>
      </c>
      <c r="H779" s="160"/>
      <c r="I779" s="144"/>
      <c r="J779" s="160"/>
      <c r="K779" s="16"/>
      <c r="L779" s="10">
        <v>-5000</v>
      </c>
      <c r="M779" s="10">
        <f>+G779-L779</f>
        <v>-225359</v>
      </c>
    </row>
    <row r="780" spans="1:13" hidden="1">
      <c r="A780" s="228"/>
      <c r="B780" s="228"/>
      <c r="C780" s="228"/>
      <c r="D780" s="228"/>
      <c r="E780" s="150" t="s">
        <v>595</v>
      </c>
      <c r="F780" s="69"/>
      <c r="G780" s="6">
        <v>-257424</v>
      </c>
      <c r="H780" s="160"/>
      <c r="I780" s="144"/>
      <c r="J780" s="160"/>
      <c r="K780" s="16"/>
      <c r="L780" s="10">
        <v>-41378.61</v>
      </c>
      <c r="M780" s="10">
        <f>+G780-L780</f>
        <v>-216045.39</v>
      </c>
    </row>
    <row r="781" spans="1:13" hidden="1">
      <c r="A781" s="228"/>
      <c r="B781" s="228"/>
      <c r="C781" s="228"/>
      <c r="D781" s="228"/>
      <c r="E781" s="150" t="s">
        <v>1480</v>
      </c>
      <c r="F781" s="69"/>
      <c r="G781" s="6">
        <v>-278972.17</v>
      </c>
      <c r="H781" s="160"/>
      <c r="I781" s="144"/>
      <c r="J781" s="160"/>
      <c r="K781" s="16"/>
    </row>
    <row r="782" spans="1:13" hidden="1">
      <c r="A782" s="228"/>
      <c r="B782" s="228"/>
      <c r="C782" s="228"/>
      <c r="D782" s="228"/>
      <c r="E782" s="150" t="s">
        <v>595</v>
      </c>
      <c r="F782" s="69"/>
      <c r="G782" s="6">
        <v>-317139.96000000002</v>
      </c>
      <c r="H782" s="160"/>
      <c r="I782" s="144"/>
      <c r="J782" s="160"/>
      <c r="K782" s="16"/>
      <c r="L782" s="10">
        <v>-2260.1799999999998</v>
      </c>
      <c r="M782" s="10">
        <f t="shared" ref="M782:M788" si="10">+G782-L782</f>
        <v>-314879.78000000003</v>
      </c>
    </row>
    <row r="783" spans="1:13" hidden="1">
      <c r="A783" s="228"/>
      <c r="B783" s="228"/>
      <c r="C783" s="228"/>
      <c r="D783" s="228"/>
      <c r="E783" s="150" t="s">
        <v>1481</v>
      </c>
      <c r="F783" s="69"/>
      <c r="G783" s="6">
        <v>-172375</v>
      </c>
      <c r="H783" s="160"/>
      <c r="I783" s="144"/>
      <c r="J783" s="160"/>
      <c r="K783" s="16"/>
    </row>
    <row r="784" spans="1:13" hidden="1">
      <c r="A784" s="228"/>
      <c r="B784" s="228"/>
      <c r="C784" s="228"/>
      <c r="D784" s="228"/>
      <c r="E784" s="150" t="s">
        <v>1482</v>
      </c>
      <c r="F784" s="69"/>
      <c r="G784" s="6">
        <v>-2326934</v>
      </c>
      <c r="H784" s="160"/>
      <c r="I784" s="144"/>
      <c r="J784" s="160"/>
      <c r="K784" s="16"/>
      <c r="L784" s="10">
        <v>-52555.37</v>
      </c>
      <c r="M784" s="10">
        <f t="shared" si="10"/>
        <v>-2274378.63</v>
      </c>
    </row>
    <row r="785" spans="1:13" hidden="1">
      <c r="A785" s="228"/>
      <c r="B785" s="228"/>
      <c r="C785" s="228"/>
      <c r="D785" s="228"/>
      <c r="E785" s="150" t="s">
        <v>1483</v>
      </c>
      <c r="F785" s="69"/>
      <c r="G785" s="6">
        <v>-46325</v>
      </c>
      <c r="H785" s="160"/>
      <c r="I785" s="144"/>
      <c r="J785" s="160"/>
      <c r="K785" s="181"/>
      <c r="L785" s="10">
        <v>-1810</v>
      </c>
      <c r="M785" s="10">
        <f t="shared" si="10"/>
        <v>-44515</v>
      </c>
    </row>
    <row r="786" spans="1:13" hidden="1">
      <c r="A786" s="228"/>
      <c r="B786" s="228"/>
      <c r="C786" s="228"/>
      <c r="D786" s="228"/>
      <c r="E786" s="150" t="s">
        <v>595</v>
      </c>
      <c r="F786" s="69"/>
      <c r="G786" s="6">
        <v>-14500</v>
      </c>
      <c r="H786" s="160"/>
      <c r="I786" s="144"/>
      <c r="J786" s="160"/>
      <c r="K786" s="16"/>
      <c r="L786" s="10">
        <v>-56240.67</v>
      </c>
      <c r="M786" s="10">
        <f t="shared" si="10"/>
        <v>41740.67</v>
      </c>
    </row>
    <row r="787" spans="1:13" hidden="1">
      <c r="A787" s="228"/>
      <c r="B787" s="228"/>
      <c r="C787" s="228"/>
      <c r="D787" s="228"/>
      <c r="E787" s="150" t="s">
        <v>1484</v>
      </c>
      <c r="F787" s="69"/>
      <c r="G787" s="6">
        <v>-2850</v>
      </c>
      <c r="H787" s="160"/>
      <c r="I787" s="144"/>
      <c r="J787" s="160"/>
      <c r="K787" s="16"/>
      <c r="L787" s="10">
        <v>-22717.98</v>
      </c>
      <c r="M787" s="10">
        <f t="shared" si="10"/>
        <v>19867.98</v>
      </c>
    </row>
    <row r="788" spans="1:13" hidden="1">
      <c r="A788" s="228"/>
      <c r="B788" s="228"/>
      <c r="C788" s="228"/>
      <c r="D788" s="228"/>
      <c r="E788" s="150" t="s">
        <v>595</v>
      </c>
      <c r="F788" s="69"/>
      <c r="G788" s="6">
        <v>-64680</v>
      </c>
      <c r="H788" s="160"/>
      <c r="I788" s="144"/>
      <c r="J788" s="160"/>
      <c r="K788" s="16"/>
      <c r="L788" s="10">
        <v>-138836.03</v>
      </c>
      <c r="M788" s="10">
        <f t="shared" si="10"/>
        <v>74156.03</v>
      </c>
    </row>
    <row r="789" spans="1:13" hidden="1">
      <c r="A789" s="228"/>
      <c r="B789" s="228"/>
      <c r="C789" s="228"/>
      <c r="D789" s="228"/>
      <c r="E789" s="150" t="s">
        <v>595</v>
      </c>
      <c r="F789" s="69"/>
      <c r="G789" s="6">
        <v>-675524</v>
      </c>
      <c r="H789" s="160"/>
      <c r="I789" s="144"/>
      <c r="J789" s="160"/>
      <c r="K789" s="16"/>
    </row>
    <row r="790" spans="1:13" hidden="1">
      <c r="A790" s="228"/>
      <c r="B790" s="228"/>
      <c r="C790" s="228"/>
      <c r="D790" s="228"/>
      <c r="E790" s="150" t="s">
        <v>595</v>
      </c>
      <c r="F790" s="69"/>
      <c r="G790" s="6">
        <v>-8550</v>
      </c>
      <c r="H790" s="160"/>
      <c r="I790" s="144"/>
      <c r="J790" s="160"/>
      <c r="K790" s="16"/>
      <c r="L790" s="10">
        <v>-4847.21</v>
      </c>
      <c r="M790" s="10">
        <f>+G790-L790</f>
        <v>-3702.79</v>
      </c>
    </row>
    <row r="791" spans="1:13" hidden="1">
      <c r="A791" s="228"/>
      <c r="B791" s="228"/>
      <c r="C791" s="228"/>
      <c r="D791" s="228"/>
      <c r="E791" s="150" t="s">
        <v>1485</v>
      </c>
      <c r="F791" s="69"/>
      <c r="G791" s="6">
        <v>-237540.95</v>
      </c>
      <c r="H791" s="160"/>
      <c r="I791" s="144"/>
      <c r="J791" s="160"/>
      <c r="K791" s="16"/>
    </row>
    <row r="792" spans="1:13" hidden="1">
      <c r="A792" s="228"/>
      <c r="B792" s="228"/>
      <c r="C792" s="228"/>
      <c r="D792" s="228"/>
      <c r="E792" s="150" t="s">
        <v>595</v>
      </c>
      <c r="F792" s="69"/>
      <c r="G792" s="6">
        <v>-136270</v>
      </c>
      <c r="H792" s="160"/>
      <c r="I792" s="144"/>
      <c r="J792" s="160"/>
      <c r="K792" s="16"/>
    </row>
    <row r="793" spans="1:13" hidden="1">
      <c r="A793" s="228"/>
      <c r="B793" s="228"/>
      <c r="C793" s="228"/>
      <c r="D793" s="228"/>
      <c r="E793" s="150" t="s">
        <v>1486</v>
      </c>
      <c r="F793" s="69"/>
      <c r="G793" s="6">
        <v>-9750835.5</v>
      </c>
      <c r="H793" s="160"/>
      <c r="I793" s="144"/>
      <c r="J793" s="160"/>
      <c r="K793" s="16"/>
    </row>
    <row r="794" spans="1:13" hidden="1">
      <c r="A794" s="7"/>
      <c r="B794" s="7"/>
      <c r="C794" s="7"/>
      <c r="D794" s="7"/>
      <c r="E794" s="275" t="s">
        <v>1780</v>
      </c>
      <c r="F794" s="69"/>
      <c r="G794" s="6">
        <v>-1421646.6</v>
      </c>
      <c r="H794" s="160"/>
      <c r="I794" s="144"/>
      <c r="J794" s="160"/>
      <c r="K794" s="16"/>
    </row>
    <row r="795" spans="1:13" hidden="1">
      <c r="A795" s="228"/>
      <c r="B795" s="228"/>
      <c r="C795" s="228"/>
      <c r="D795" s="228"/>
      <c r="E795" s="150" t="s">
        <v>1487</v>
      </c>
      <c r="F795" s="69"/>
      <c r="G795" s="6">
        <v>-42200</v>
      </c>
      <c r="H795" s="160"/>
      <c r="I795" s="144"/>
      <c r="J795" s="160"/>
      <c r="K795" s="16"/>
    </row>
    <row r="796" spans="1:13" hidden="1">
      <c r="A796" s="228"/>
      <c r="B796" s="228"/>
      <c r="C796" s="228"/>
      <c r="D796" s="228"/>
      <c r="E796" s="150" t="s">
        <v>1488</v>
      </c>
      <c r="F796" s="69"/>
      <c r="G796" s="6">
        <v>-96000</v>
      </c>
      <c r="H796" s="160"/>
      <c r="I796" s="144"/>
      <c r="J796" s="160"/>
      <c r="K796" s="16"/>
    </row>
    <row r="797" spans="1:13" hidden="1">
      <c r="A797" s="228"/>
      <c r="B797" s="228"/>
      <c r="C797" s="228"/>
      <c r="D797" s="228"/>
      <c r="E797" s="150" t="s">
        <v>1489</v>
      </c>
      <c r="F797" s="69"/>
      <c r="G797" s="6">
        <v>-169000</v>
      </c>
      <c r="H797" s="160"/>
      <c r="I797" s="144"/>
      <c r="J797" s="160"/>
      <c r="K797" s="16"/>
    </row>
    <row r="798" spans="1:13" hidden="1">
      <c r="A798" s="228"/>
      <c r="B798" s="228"/>
      <c r="C798" s="228"/>
      <c r="D798" s="228"/>
      <c r="E798" s="150" t="s">
        <v>1139</v>
      </c>
      <c r="F798" s="69"/>
      <c r="G798" s="6">
        <v>-19600</v>
      </c>
      <c r="H798" s="160"/>
      <c r="I798" s="144"/>
      <c r="J798" s="160"/>
      <c r="K798" s="16"/>
    </row>
    <row r="799" spans="1:13" hidden="1">
      <c r="A799" s="228"/>
      <c r="B799" s="228"/>
      <c r="C799" s="228"/>
      <c r="D799" s="228"/>
      <c r="E799" s="150" t="s">
        <v>1490</v>
      </c>
      <c r="F799" s="69"/>
      <c r="G799" s="6">
        <v>-851697.55</v>
      </c>
      <c r="H799" s="160"/>
      <c r="I799" s="144"/>
      <c r="J799" s="160"/>
      <c r="K799" s="16"/>
    </row>
    <row r="800" spans="1:13" hidden="1">
      <c r="A800" s="228"/>
      <c r="B800" s="228"/>
      <c r="C800" s="228"/>
      <c r="D800" s="228"/>
      <c r="E800" s="150" t="s">
        <v>1491</v>
      </c>
      <c r="F800" s="69"/>
      <c r="G800" s="6">
        <v>-148907.35</v>
      </c>
      <c r="H800" s="160"/>
      <c r="I800" s="144"/>
      <c r="J800" s="160"/>
      <c r="K800" s="16"/>
    </row>
    <row r="801" spans="1:13" hidden="1">
      <c r="A801" s="228"/>
      <c r="B801" s="228"/>
      <c r="C801" s="228"/>
      <c r="D801" s="228"/>
      <c r="E801" s="150" t="s">
        <v>1492</v>
      </c>
      <c r="F801" s="69"/>
      <c r="G801" s="6">
        <v>-8980447.3599999994</v>
      </c>
      <c r="H801" s="160"/>
      <c r="I801" s="144"/>
      <c r="J801" s="160"/>
      <c r="K801" s="16"/>
    </row>
    <row r="802" spans="1:13" hidden="1">
      <c r="A802" s="7"/>
      <c r="B802" s="7"/>
      <c r="C802" s="7"/>
      <c r="D802" s="7"/>
      <c r="E802" s="275" t="s">
        <v>1940</v>
      </c>
      <c r="F802" s="78"/>
      <c r="G802" s="6">
        <v>-96650</v>
      </c>
      <c r="H802" s="160"/>
      <c r="I802" s="144"/>
      <c r="J802" s="160"/>
      <c r="K802" s="16"/>
    </row>
    <row r="803" spans="1:13" hidden="1">
      <c r="A803" s="227"/>
      <c r="B803" s="227"/>
      <c r="C803" s="227"/>
      <c r="D803" s="227"/>
      <c r="E803" s="276" t="s">
        <v>1904</v>
      </c>
      <c r="F803" s="78"/>
      <c r="G803" s="6">
        <v>-8489969.7400000002</v>
      </c>
      <c r="H803" s="160"/>
      <c r="I803" s="144"/>
      <c r="J803" s="160"/>
      <c r="K803" s="16"/>
    </row>
    <row r="804" spans="1:13" hidden="1">
      <c r="A804" s="228"/>
      <c r="B804" s="228"/>
      <c r="C804" s="228"/>
      <c r="D804" s="228"/>
      <c r="E804" s="150" t="s">
        <v>1493</v>
      </c>
      <c r="F804" s="69"/>
      <c r="G804" s="6">
        <v>-117600</v>
      </c>
      <c r="H804" s="160"/>
      <c r="I804" s="144"/>
      <c r="J804" s="160"/>
      <c r="K804" s="181"/>
      <c r="L804" s="10">
        <v>-104992</v>
      </c>
      <c r="M804" s="10">
        <f t="shared" ref="M804:M806" si="11">+G804-L804</f>
        <v>-12608</v>
      </c>
    </row>
    <row r="805" spans="1:13" hidden="1">
      <c r="A805" s="228"/>
      <c r="B805" s="228"/>
      <c r="C805" s="228"/>
      <c r="D805" s="228"/>
      <c r="E805" s="150" t="s">
        <v>596</v>
      </c>
      <c r="F805" s="69"/>
      <c r="G805" s="6">
        <v>-180070.94</v>
      </c>
      <c r="H805" s="160"/>
      <c r="I805" s="144"/>
      <c r="J805" s="160"/>
      <c r="K805" s="16"/>
      <c r="L805" s="10">
        <v>-190983</v>
      </c>
      <c r="M805" s="10">
        <f t="shared" si="11"/>
        <v>10912.059999999998</v>
      </c>
    </row>
    <row r="806" spans="1:13" hidden="1">
      <c r="A806" s="228"/>
      <c r="B806" s="228"/>
      <c r="C806" s="228"/>
      <c r="D806" s="228"/>
      <c r="E806" s="150" t="s">
        <v>1494</v>
      </c>
      <c r="F806" s="69"/>
      <c r="G806" s="6">
        <v>-103725.29</v>
      </c>
      <c r="H806" s="160"/>
      <c r="I806" s="144"/>
      <c r="J806" s="160"/>
      <c r="K806" s="181"/>
      <c r="L806" s="10">
        <v>-37350.339999999997</v>
      </c>
      <c r="M806" s="10">
        <f t="shared" si="11"/>
        <v>-66374.95</v>
      </c>
    </row>
    <row r="807" spans="1:13" hidden="1">
      <c r="A807" s="228"/>
      <c r="B807" s="228"/>
      <c r="C807" s="228"/>
      <c r="D807" s="228"/>
      <c r="E807" s="150" t="s">
        <v>1495</v>
      </c>
      <c r="F807" s="69"/>
      <c r="G807" s="6">
        <v>-275641.15000000002</v>
      </c>
      <c r="H807" s="160"/>
      <c r="I807" s="144"/>
      <c r="J807" s="160"/>
      <c r="K807" s="16"/>
    </row>
    <row r="808" spans="1:13" hidden="1">
      <c r="A808" s="228"/>
      <c r="B808" s="228"/>
      <c r="C808" s="228"/>
      <c r="D808" s="228"/>
      <c r="E808" s="150" t="s">
        <v>1496</v>
      </c>
      <c r="F808" s="69"/>
      <c r="G808" s="6">
        <v>-93203.85</v>
      </c>
      <c r="H808" s="160"/>
      <c r="I808" s="144"/>
      <c r="J808" s="160"/>
      <c r="K808" s="16"/>
    </row>
    <row r="809" spans="1:13" hidden="1">
      <c r="A809" s="228"/>
      <c r="B809" s="228"/>
      <c r="C809" s="228"/>
      <c r="D809" s="228"/>
      <c r="E809" s="150" t="s">
        <v>1497</v>
      </c>
      <c r="F809" s="69"/>
      <c r="G809" s="6">
        <v>-650497.06000000006</v>
      </c>
      <c r="H809" s="160"/>
      <c r="I809" s="144"/>
      <c r="J809" s="160"/>
      <c r="K809" s="16"/>
      <c r="L809" s="10">
        <v>-54233</v>
      </c>
      <c r="M809" s="10">
        <f>+G809-L809</f>
        <v>-596264.06000000006</v>
      </c>
    </row>
    <row r="810" spans="1:13" hidden="1">
      <c r="A810" s="228"/>
      <c r="B810" s="228"/>
      <c r="C810" s="228"/>
      <c r="D810" s="228"/>
      <c r="E810" s="150" t="s">
        <v>1498</v>
      </c>
      <c r="F810" s="69"/>
      <c r="G810" s="6">
        <v>-183990.72</v>
      </c>
      <c r="H810" s="160"/>
      <c r="I810" s="144"/>
      <c r="J810" s="160"/>
      <c r="K810" s="16"/>
    </row>
    <row r="811" spans="1:13" hidden="1">
      <c r="A811" s="228"/>
      <c r="B811" s="228"/>
      <c r="C811" s="228"/>
      <c r="D811" s="228"/>
      <c r="E811" s="150" t="s">
        <v>1499</v>
      </c>
      <c r="F811" s="69"/>
      <c r="G811" s="6">
        <v>-72463.850000000006</v>
      </c>
      <c r="H811" s="160"/>
      <c r="I811" s="144"/>
      <c r="J811" s="160"/>
      <c r="K811" s="16"/>
      <c r="L811" s="10">
        <v>-46655</v>
      </c>
      <c r="M811" s="10">
        <f>+G811-L811</f>
        <v>-25808.850000000006</v>
      </c>
    </row>
    <row r="812" spans="1:13" hidden="1">
      <c r="A812" s="228"/>
      <c r="B812" s="228"/>
      <c r="C812" s="228"/>
      <c r="D812" s="228"/>
      <c r="E812" s="150" t="s">
        <v>1500</v>
      </c>
      <c r="F812" s="69"/>
      <c r="G812" s="6">
        <v>-477586.91</v>
      </c>
      <c r="H812" s="160"/>
      <c r="I812" s="144"/>
      <c r="J812" s="160"/>
      <c r="K812" s="16"/>
      <c r="L812" s="10">
        <v>-73903</v>
      </c>
      <c r="M812" s="10">
        <f>+G812-L812</f>
        <v>-403683.91</v>
      </c>
    </row>
    <row r="813" spans="1:13" hidden="1">
      <c r="A813" s="228"/>
      <c r="B813" s="228"/>
      <c r="C813" s="228"/>
      <c r="D813" s="228"/>
      <c r="E813" s="150" t="s">
        <v>1501</v>
      </c>
      <c r="F813" s="69"/>
      <c r="G813" s="6">
        <v>-1707.45</v>
      </c>
      <c r="H813" s="160"/>
      <c r="I813" s="144"/>
      <c r="J813" s="160"/>
      <c r="K813" s="16"/>
    </row>
    <row r="814" spans="1:13" hidden="1">
      <c r="A814" s="228"/>
      <c r="B814" s="228"/>
      <c r="C814" s="228"/>
      <c r="D814" s="228"/>
      <c r="E814" s="150" t="s">
        <v>1502</v>
      </c>
      <c r="F814" s="69"/>
      <c r="G814" s="6">
        <v>-5000</v>
      </c>
      <c r="H814" s="160"/>
      <c r="I814" s="144"/>
      <c r="J814" s="160"/>
      <c r="K814" s="16"/>
    </row>
    <row r="815" spans="1:13" hidden="1">
      <c r="A815" s="228"/>
      <c r="B815" s="228"/>
      <c r="C815" s="228"/>
      <c r="D815" s="228"/>
      <c r="E815" s="150" t="s">
        <v>1503</v>
      </c>
      <c r="F815" s="69"/>
      <c r="G815" s="6">
        <v>-41378.61</v>
      </c>
      <c r="H815" s="160"/>
      <c r="I815" s="144"/>
      <c r="J815" s="160"/>
      <c r="K815" s="16"/>
    </row>
    <row r="816" spans="1:13" hidden="1">
      <c r="A816" s="228"/>
      <c r="B816" s="228"/>
      <c r="C816" s="228"/>
      <c r="D816" s="228"/>
      <c r="E816" s="150" t="s">
        <v>1504</v>
      </c>
      <c r="F816" s="69"/>
      <c r="G816" s="6">
        <v>-639.25</v>
      </c>
      <c r="H816" s="160"/>
      <c r="I816" s="144"/>
      <c r="J816" s="160"/>
      <c r="K816" s="16"/>
    </row>
    <row r="817" spans="1:13" hidden="1">
      <c r="A817" s="228"/>
      <c r="B817" s="228"/>
      <c r="C817" s="228"/>
      <c r="D817" s="228"/>
      <c r="E817" s="150" t="s">
        <v>1505</v>
      </c>
      <c r="F817" s="69"/>
      <c r="G817" s="6">
        <v>-2260.1799999999998</v>
      </c>
      <c r="H817" s="160"/>
      <c r="I817" s="144"/>
      <c r="J817" s="160"/>
      <c r="K817" s="181"/>
    </row>
    <row r="818" spans="1:13" hidden="1">
      <c r="A818" s="228"/>
      <c r="B818" s="228"/>
      <c r="C818" s="228"/>
      <c r="D818" s="228"/>
      <c r="E818" s="150" t="s">
        <v>1506</v>
      </c>
      <c r="F818" s="69"/>
      <c r="G818" s="6">
        <v>-95142.37</v>
      </c>
      <c r="H818" s="160"/>
      <c r="I818" s="144"/>
      <c r="J818" s="160"/>
      <c r="K818" s="16"/>
    </row>
    <row r="819" spans="1:13" hidden="1">
      <c r="A819" s="228"/>
      <c r="B819" s="228"/>
      <c r="C819" s="228"/>
      <c r="D819" s="228"/>
      <c r="E819" s="150" t="s">
        <v>1507</v>
      </c>
      <c r="F819" s="69"/>
      <c r="G819" s="6">
        <v>-75668.72</v>
      </c>
      <c r="H819" s="160"/>
      <c r="I819" s="144"/>
      <c r="J819" s="160"/>
      <c r="K819" s="181"/>
      <c r="L819" s="10">
        <v>-98000</v>
      </c>
      <c r="M819" s="10">
        <f>+G819-L819</f>
        <v>22331.279999999999</v>
      </c>
    </row>
    <row r="820" spans="1:13" hidden="1">
      <c r="A820" s="228"/>
      <c r="B820" s="228"/>
      <c r="C820" s="228"/>
      <c r="D820" s="228"/>
      <c r="E820" s="150" t="s">
        <v>1164</v>
      </c>
      <c r="F820" s="69"/>
      <c r="G820" s="6">
        <v>-23133.599999999999</v>
      </c>
      <c r="H820" s="160"/>
      <c r="I820" s="144"/>
      <c r="J820" s="160"/>
      <c r="K820" s="89"/>
    </row>
    <row r="821" spans="1:13" hidden="1">
      <c r="A821" s="228"/>
      <c r="B821" s="228"/>
      <c r="C821" s="228"/>
      <c r="D821" s="228"/>
      <c r="E821" s="150" t="s">
        <v>1101</v>
      </c>
      <c r="F821" s="69"/>
      <c r="G821" s="6">
        <v>-1810</v>
      </c>
      <c r="H821" s="160"/>
      <c r="I821" s="144"/>
      <c r="J821" s="160"/>
      <c r="K821" s="181"/>
    </row>
    <row r="822" spans="1:13" hidden="1">
      <c r="A822" s="228"/>
      <c r="B822" s="228"/>
      <c r="C822" s="228"/>
      <c r="D822" s="228"/>
      <c r="E822" s="150" t="s">
        <v>1508</v>
      </c>
      <c r="F822" s="69"/>
      <c r="G822" s="6">
        <v>-60775.39</v>
      </c>
      <c r="H822" s="160"/>
      <c r="I822" s="144"/>
      <c r="J822" s="160"/>
      <c r="K822" s="16"/>
      <c r="L822" s="10">
        <v>-144674.29</v>
      </c>
      <c r="M822" s="10">
        <f>+G822-L822</f>
        <v>83898.900000000009</v>
      </c>
    </row>
    <row r="823" spans="1:13" hidden="1">
      <c r="A823" s="228"/>
      <c r="B823" s="228"/>
      <c r="C823" s="228"/>
      <c r="D823" s="228"/>
      <c r="E823" s="150" t="s">
        <v>1509</v>
      </c>
      <c r="F823" s="69"/>
      <c r="G823" s="6">
        <v>-22717.98</v>
      </c>
      <c r="H823" s="160"/>
      <c r="I823" s="144"/>
      <c r="J823" s="160"/>
      <c r="K823" s="16"/>
    </row>
    <row r="824" spans="1:13" hidden="1">
      <c r="A824" s="228"/>
      <c r="B824" s="228"/>
      <c r="C824" s="228"/>
      <c r="D824" s="228"/>
      <c r="E824" s="150" t="s">
        <v>1510</v>
      </c>
      <c r="F824" s="69"/>
      <c r="G824" s="6">
        <v>-275696.64000000001</v>
      </c>
      <c r="H824" s="160"/>
      <c r="I824" s="144"/>
      <c r="J824" s="160"/>
      <c r="K824" s="16"/>
      <c r="L824" s="10">
        <v>-94001</v>
      </c>
      <c r="M824" s="10">
        <f t="shared" ref="M824:M832" si="12">+G824-L824</f>
        <v>-181695.64</v>
      </c>
    </row>
    <row r="825" spans="1:13" hidden="1">
      <c r="A825" s="228"/>
      <c r="B825" s="228"/>
      <c r="C825" s="228"/>
      <c r="D825" s="228"/>
      <c r="E825" s="150" t="s">
        <v>1511</v>
      </c>
      <c r="F825" s="69"/>
      <c r="G825" s="6">
        <v>-235260.96</v>
      </c>
      <c r="H825" s="160"/>
      <c r="I825" s="144"/>
      <c r="J825" s="160"/>
      <c r="K825" s="16"/>
    </row>
    <row r="826" spans="1:13" hidden="1">
      <c r="A826" s="228"/>
      <c r="B826" s="228"/>
      <c r="C826" s="228"/>
      <c r="D826" s="228"/>
      <c r="E826" s="150" t="s">
        <v>1512</v>
      </c>
      <c r="F826" s="69"/>
      <c r="G826" s="6">
        <v>-4847.21</v>
      </c>
      <c r="H826" s="160"/>
      <c r="I826" s="144"/>
      <c r="J826" s="160"/>
      <c r="K826" s="16"/>
    </row>
    <row r="827" spans="1:13" hidden="1">
      <c r="A827" s="7"/>
      <c r="B827" s="7"/>
      <c r="C827" s="7"/>
      <c r="D827" s="7"/>
      <c r="E827" s="275" t="s">
        <v>1781</v>
      </c>
      <c r="F827" s="69"/>
      <c r="G827" s="6">
        <v>-447326.93</v>
      </c>
      <c r="H827" s="160"/>
      <c r="I827" s="144"/>
      <c r="J827" s="160"/>
      <c r="K827" s="16"/>
    </row>
    <row r="828" spans="1:13" hidden="1">
      <c r="A828" s="228"/>
      <c r="B828" s="228"/>
      <c r="C828" s="228"/>
      <c r="D828" s="228"/>
      <c r="E828" s="150" t="s">
        <v>1513</v>
      </c>
      <c r="F828" s="69"/>
      <c r="G828" s="6">
        <v>-5120</v>
      </c>
      <c r="H828" s="160"/>
      <c r="I828" s="144"/>
      <c r="J828" s="160"/>
      <c r="K828" s="16"/>
    </row>
    <row r="829" spans="1:13" hidden="1">
      <c r="A829" s="228"/>
      <c r="B829" s="228"/>
      <c r="C829" s="228"/>
      <c r="D829" s="228"/>
      <c r="E829" s="150" t="s">
        <v>1514</v>
      </c>
      <c r="F829" s="69"/>
      <c r="G829" s="6">
        <v>-9547.58</v>
      </c>
      <c r="H829" s="160"/>
      <c r="I829" s="144"/>
      <c r="J829" s="160"/>
      <c r="K829" s="89"/>
    </row>
    <row r="830" spans="1:13" hidden="1">
      <c r="A830" s="228"/>
      <c r="B830" s="228"/>
      <c r="C830" s="228"/>
      <c r="D830" s="228"/>
      <c r="E830" s="150" t="s">
        <v>1515</v>
      </c>
      <c r="F830" s="69"/>
      <c r="G830" s="6">
        <v>-46314.66</v>
      </c>
      <c r="H830" s="160"/>
      <c r="I830" s="144"/>
      <c r="J830" s="160"/>
      <c r="K830" s="91"/>
      <c r="L830" s="10">
        <v>-15000</v>
      </c>
      <c r="M830" s="10">
        <f t="shared" si="12"/>
        <v>-31314.660000000003</v>
      </c>
    </row>
    <row r="831" spans="1:13" hidden="1">
      <c r="A831" s="228"/>
      <c r="B831" s="228"/>
      <c r="C831" s="228"/>
      <c r="D831" s="228"/>
      <c r="E831" s="150" t="s">
        <v>1516</v>
      </c>
      <c r="F831" s="69"/>
      <c r="G831" s="6">
        <v>-15763.93</v>
      </c>
      <c r="H831" s="160"/>
      <c r="I831" s="144"/>
      <c r="J831" s="160"/>
      <c r="K831" s="16"/>
      <c r="L831" s="10">
        <v>-101774</v>
      </c>
      <c r="M831" s="10">
        <f t="shared" si="12"/>
        <v>86010.07</v>
      </c>
    </row>
    <row r="832" spans="1:13" hidden="1">
      <c r="A832" s="227"/>
      <c r="B832" s="227"/>
      <c r="C832" s="227"/>
      <c r="D832" s="227"/>
      <c r="E832" s="276" t="s">
        <v>1905</v>
      </c>
      <c r="F832" s="78"/>
      <c r="G832" s="6">
        <v>-1173956.48</v>
      </c>
      <c r="H832" s="160"/>
      <c r="I832" s="144"/>
      <c r="J832" s="160"/>
      <c r="K832" s="91"/>
      <c r="L832" s="10">
        <v>-20694.2</v>
      </c>
      <c r="M832" s="10">
        <f t="shared" si="12"/>
        <v>-1153262.28</v>
      </c>
    </row>
    <row r="833" spans="1:13" hidden="1">
      <c r="A833" s="228"/>
      <c r="B833" s="228"/>
      <c r="C833" s="228"/>
      <c r="D833" s="228"/>
      <c r="E833" s="150" t="s">
        <v>1140</v>
      </c>
      <c r="F833" s="69"/>
      <c r="G833" s="6">
        <v>-29269.88</v>
      </c>
      <c r="H833" s="160"/>
      <c r="I833" s="144"/>
      <c r="J833" s="160"/>
      <c r="K833" s="16"/>
    </row>
    <row r="834" spans="1:13" hidden="1">
      <c r="A834" s="228"/>
      <c r="B834" s="228"/>
      <c r="C834" s="228"/>
      <c r="D834" s="228"/>
      <c r="E834" s="150" t="s">
        <v>1517</v>
      </c>
      <c r="F834" s="69"/>
      <c r="G834" s="6">
        <v>-750967.38</v>
      </c>
      <c r="H834" s="160"/>
      <c r="I834" s="144"/>
      <c r="J834" s="160"/>
      <c r="K834" s="16"/>
    </row>
    <row r="835" spans="1:13" hidden="1">
      <c r="A835" s="228"/>
      <c r="B835" s="228"/>
      <c r="C835" s="228"/>
      <c r="D835" s="228"/>
      <c r="E835" s="150" t="s">
        <v>1518</v>
      </c>
      <c r="F835" s="69"/>
      <c r="G835" s="6">
        <v>-226608</v>
      </c>
      <c r="H835" s="160"/>
      <c r="I835" s="144"/>
      <c r="J835" s="160"/>
      <c r="K835" s="16"/>
      <c r="L835" s="10">
        <v>-6000</v>
      </c>
      <c r="M835" s="10">
        <f>+G835-L835</f>
        <v>-220608</v>
      </c>
    </row>
    <row r="836" spans="1:13" hidden="1">
      <c r="A836" s="228"/>
      <c r="B836" s="228"/>
      <c r="C836" s="228"/>
      <c r="D836" s="228"/>
      <c r="E836" s="150" t="s">
        <v>1519</v>
      </c>
      <c r="F836" s="69"/>
      <c r="G836" s="6">
        <v>-2769194.44</v>
      </c>
      <c r="H836" s="160"/>
      <c r="I836" s="144"/>
      <c r="J836" s="160"/>
      <c r="K836" s="16"/>
      <c r="L836" s="10">
        <v>-36230.589999999997</v>
      </c>
      <c r="M836" s="10">
        <f>+G836-L836</f>
        <v>-2732963.85</v>
      </c>
    </row>
    <row r="837" spans="1:13" hidden="1">
      <c r="A837" s="228"/>
      <c r="B837" s="228"/>
      <c r="C837" s="228"/>
      <c r="D837" s="228"/>
      <c r="E837" s="150" t="s">
        <v>1520</v>
      </c>
      <c r="F837" s="69"/>
      <c r="G837" s="6">
        <v>-7980</v>
      </c>
      <c r="H837" s="160"/>
      <c r="I837" s="144"/>
      <c r="J837" s="160"/>
      <c r="K837" s="16"/>
      <c r="L837" s="10">
        <v>-45300</v>
      </c>
      <c r="M837" s="10">
        <f>+G837-L837</f>
        <v>37320</v>
      </c>
    </row>
    <row r="838" spans="1:13" hidden="1">
      <c r="A838" s="228"/>
      <c r="B838" s="228"/>
      <c r="C838" s="228"/>
      <c r="D838" s="228"/>
      <c r="E838" s="150" t="s">
        <v>1521</v>
      </c>
      <c r="F838" s="69"/>
      <c r="G838" s="6">
        <v>-603683.13</v>
      </c>
      <c r="H838" s="160"/>
      <c r="I838" s="144"/>
      <c r="J838" s="160"/>
      <c r="K838" s="16"/>
      <c r="L838" s="10">
        <v>-9240</v>
      </c>
      <c r="M838" s="10">
        <f>+G838-L838</f>
        <v>-594443.13</v>
      </c>
    </row>
    <row r="839" spans="1:13" hidden="1">
      <c r="A839" s="228"/>
      <c r="B839" s="228"/>
      <c r="C839" s="228"/>
      <c r="D839" s="228"/>
      <c r="E839" s="150" t="s">
        <v>1522</v>
      </c>
      <c r="F839" s="69"/>
      <c r="G839" s="6">
        <v>-102354.5</v>
      </c>
      <c r="H839" s="160"/>
      <c r="I839" s="144"/>
      <c r="J839" s="160"/>
      <c r="K839" s="16"/>
    </row>
    <row r="840" spans="1:13" hidden="1">
      <c r="A840" s="228"/>
      <c r="B840" s="228"/>
      <c r="C840" s="228"/>
      <c r="D840" s="228"/>
      <c r="E840" s="150" t="s">
        <v>1523</v>
      </c>
      <c r="F840" s="69"/>
      <c r="G840" s="6">
        <v>-456500</v>
      </c>
      <c r="H840" s="160"/>
      <c r="I840" s="144"/>
      <c r="J840" s="160"/>
      <c r="K840" s="16"/>
    </row>
    <row r="841" spans="1:13" hidden="1">
      <c r="A841" s="228"/>
      <c r="B841" s="228"/>
      <c r="C841" s="228"/>
      <c r="D841" s="228"/>
      <c r="E841" s="150" t="s">
        <v>1524</v>
      </c>
      <c r="F841" s="69"/>
      <c r="G841" s="6">
        <v>-266750.90000000002</v>
      </c>
      <c r="H841" s="160"/>
      <c r="I841" s="144"/>
      <c r="J841" s="160"/>
      <c r="K841" s="16"/>
      <c r="L841" s="10">
        <v>-12000</v>
      </c>
      <c r="M841" s="10">
        <f>+G841-L841</f>
        <v>-254750.90000000002</v>
      </c>
    </row>
    <row r="842" spans="1:13" hidden="1">
      <c r="A842" s="228"/>
      <c r="B842" s="228"/>
      <c r="C842" s="228"/>
      <c r="D842" s="228"/>
      <c r="E842" s="150" t="s">
        <v>1525</v>
      </c>
      <c r="F842" s="69"/>
      <c r="G842" s="6">
        <v>-6006</v>
      </c>
      <c r="H842" s="160"/>
      <c r="I842" s="144"/>
      <c r="J842" s="160"/>
      <c r="K842" s="16"/>
    </row>
    <row r="843" spans="1:13" hidden="1">
      <c r="A843" s="228"/>
      <c r="B843" s="228"/>
      <c r="C843" s="228"/>
      <c r="D843" s="228"/>
      <c r="E843" s="150" t="s">
        <v>1526</v>
      </c>
      <c r="F843" s="69"/>
      <c r="G843" s="6">
        <v>-129652</v>
      </c>
      <c r="H843" s="160"/>
      <c r="I843" s="144"/>
      <c r="J843" s="160"/>
      <c r="K843" s="16"/>
    </row>
    <row r="844" spans="1:13" hidden="1">
      <c r="A844" s="228"/>
      <c r="B844" s="228"/>
      <c r="C844" s="228"/>
      <c r="D844" s="228"/>
      <c r="E844" s="150" t="s">
        <v>1527</v>
      </c>
      <c r="F844" s="69"/>
      <c r="G844" s="6">
        <v>-208925.52</v>
      </c>
      <c r="H844" s="160"/>
      <c r="I844" s="144"/>
      <c r="J844" s="160"/>
      <c r="K844" s="181"/>
      <c r="L844" s="10">
        <v>-2011178</v>
      </c>
      <c r="M844" s="10">
        <f>+G844-L844</f>
        <v>1802252.48</v>
      </c>
    </row>
    <row r="845" spans="1:13" hidden="1">
      <c r="A845" s="233"/>
      <c r="B845" s="233"/>
      <c r="C845" s="233"/>
      <c r="D845" s="233"/>
      <c r="E845" s="277" t="s">
        <v>1937</v>
      </c>
      <c r="F845" s="78"/>
      <c r="G845" s="6">
        <v>-3610</v>
      </c>
      <c r="H845" s="160"/>
      <c r="I845" s="144"/>
      <c r="J845" s="160"/>
      <c r="K845" s="16"/>
      <c r="L845" s="10">
        <v>-361481.33</v>
      </c>
      <c r="M845" s="10">
        <f>+G845-L845</f>
        <v>357871.33</v>
      </c>
    </row>
    <row r="846" spans="1:13" hidden="1">
      <c r="A846" s="228"/>
      <c r="B846" s="228"/>
      <c r="C846" s="228"/>
      <c r="D846" s="228"/>
      <c r="E846" s="150" t="s">
        <v>1528</v>
      </c>
      <c r="F846" s="69"/>
      <c r="G846" s="6">
        <v>-66067.63</v>
      </c>
      <c r="H846" s="160"/>
      <c r="I846" s="144"/>
      <c r="J846" s="160"/>
      <c r="K846" s="181"/>
    </row>
    <row r="847" spans="1:13" hidden="1">
      <c r="A847" s="228"/>
      <c r="B847" s="228"/>
      <c r="C847" s="228"/>
      <c r="D847" s="228"/>
      <c r="E847" s="150" t="s">
        <v>1529</v>
      </c>
      <c r="F847" s="69"/>
      <c r="G847" s="6">
        <v>-141419.31</v>
      </c>
      <c r="H847" s="160"/>
      <c r="I847" s="144"/>
      <c r="J847" s="160"/>
      <c r="K847" s="181"/>
    </row>
    <row r="848" spans="1:13" hidden="1">
      <c r="A848" s="228"/>
      <c r="B848" s="228"/>
      <c r="C848" s="228"/>
      <c r="D848" s="228"/>
      <c r="E848" s="150" t="s">
        <v>1530</v>
      </c>
      <c r="F848" s="69"/>
      <c r="G848" s="6">
        <v>-4000</v>
      </c>
      <c r="H848" s="160"/>
      <c r="I848" s="144"/>
      <c r="J848" s="160"/>
      <c r="K848" s="16"/>
    </row>
    <row r="849" spans="1:13" hidden="1">
      <c r="A849" s="233"/>
      <c r="B849" s="233"/>
      <c r="C849" s="233"/>
      <c r="D849" s="233"/>
      <c r="E849" s="277" t="s">
        <v>1938</v>
      </c>
      <c r="F849" s="78"/>
      <c r="G849" s="6">
        <v>-15000</v>
      </c>
      <c r="H849" s="160"/>
      <c r="I849" s="144"/>
      <c r="J849" s="160"/>
      <c r="K849" s="16"/>
    </row>
    <row r="850" spans="1:13" hidden="1">
      <c r="A850" s="228"/>
      <c r="B850" s="228"/>
      <c r="C850" s="228"/>
      <c r="D850" s="228"/>
      <c r="E850" s="150" t="s">
        <v>1531</v>
      </c>
      <c r="F850" s="69"/>
      <c r="G850" s="6">
        <v>-66718</v>
      </c>
      <c r="H850" s="160"/>
      <c r="I850" s="144"/>
      <c r="J850" s="160"/>
      <c r="K850" s="16"/>
      <c r="L850" s="10">
        <v>-21250</v>
      </c>
      <c r="M850" s="10">
        <f t="shared" ref="M850:M859" si="13">+G850-L850</f>
        <v>-45468</v>
      </c>
    </row>
    <row r="851" spans="1:13" hidden="1">
      <c r="A851" s="7"/>
      <c r="B851" s="7"/>
      <c r="C851" s="7"/>
      <c r="D851" s="7"/>
      <c r="E851" s="275" t="s">
        <v>1764</v>
      </c>
      <c r="F851" s="69"/>
      <c r="G851" s="6">
        <v>-1730</v>
      </c>
      <c r="H851" s="160"/>
      <c r="I851" s="144"/>
      <c r="J851" s="160"/>
      <c r="K851" s="16"/>
    </row>
    <row r="852" spans="1:13" hidden="1">
      <c r="A852" s="228"/>
      <c r="B852" s="228"/>
      <c r="C852" s="228"/>
      <c r="D852" s="228"/>
      <c r="E852" s="150" t="s">
        <v>1532</v>
      </c>
      <c r="F852" s="69"/>
      <c r="G852" s="6">
        <v>-21898</v>
      </c>
      <c r="H852" s="160"/>
      <c r="I852" s="144"/>
      <c r="J852" s="160"/>
      <c r="K852" s="89"/>
      <c r="L852" s="10">
        <v>-4661.04</v>
      </c>
      <c r="M852" s="10">
        <f t="shared" si="13"/>
        <v>-17236.96</v>
      </c>
    </row>
    <row r="853" spans="1:13" hidden="1">
      <c r="A853" s="228"/>
      <c r="B853" s="228"/>
      <c r="C853" s="228"/>
      <c r="D853" s="228"/>
      <c r="E853" s="150" t="s">
        <v>1102</v>
      </c>
      <c r="F853" s="69"/>
      <c r="G853" s="6">
        <v>-218758</v>
      </c>
      <c r="H853" s="160"/>
      <c r="I853" s="144"/>
      <c r="J853" s="160"/>
      <c r="K853" s="16"/>
      <c r="L853" s="10">
        <v>-93354.6</v>
      </c>
      <c r="M853" s="10">
        <f t="shared" si="13"/>
        <v>-125403.4</v>
      </c>
    </row>
    <row r="854" spans="1:13" hidden="1">
      <c r="A854" s="228"/>
      <c r="B854" s="228"/>
      <c r="C854" s="228"/>
      <c r="D854" s="228"/>
      <c r="E854" s="150" t="s">
        <v>1103</v>
      </c>
      <c r="F854" s="69"/>
      <c r="G854" s="6">
        <v>-73903</v>
      </c>
      <c r="H854" s="160"/>
      <c r="I854" s="144"/>
      <c r="J854" s="160"/>
      <c r="K854" s="16"/>
      <c r="L854" s="10">
        <v>-10489</v>
      </c>
      <c r="M854" s="10">
        <f t="shared" si="13"/>
        <v>-63414</v>
      </c>
    </row>
    <row r="855" spans="1:13" hidden="1">
      <c r="A855" s="228"/>
      <c r="B855" s="228"/>
      <c r="C855" s="228"/>
      <c r="D855" s="228"/>
      <c r="E855" s="150" t="s">
        <v>1533</v>
      </c>
      <c r="F855" s="69"/>
      <c r="G855" s="6">
        <v>-255171.13</v>
      </c>
      <c r="H855" s="160"/>
      <c r="I855" s="144"/>
      <c r="J855" s="160"/>
      <c r="K855" s="16"/>
      <c r="L855" s="10">
        <v>-12876</v>
      </c>
      <c r="M855" s="10">
        <f t="shared" si="13"/>
        <v>-242295.13</v>
      </c>
    </row>
    <row r="856" spans="1:13" hidden="1">
      <c r="A856" s="228"/>
      <c r="B856" s="228"/>
      <c r="C856" s="228"/>
      <c r="D856" s="228"/>
      <c r="E856" s="150" t="s">
        <v>1534</v>
      </c>
      <c r="F856" s="69"/>
      <c r="G856" s="6">
        <v>-35000</v>
      </c>
      <c r="H856" s="160"/>
      <c r="I856" s="144"/>
      <c r="J856" s="160"/>
      <c r="K856" s="16"/>
      <c r="L856" s="10">
        <v>-19910</v>
      </c>
      <c r="M856" s="10">
        <f t="shared" si="13"/>
        <v>-15090</v>
      </c>
    </row>
    <row r="857" spans="1:13" hidden="1">
      <c r="A857" s="228"/>
      <c r="B857" s="228"/>
      <c r="C857" s="228"/>
      <c r="D857" s="228"/>
      <c r="E857" s="150" t="s">
        <v>1535</v>
      </c>
      <c r="F857" s="69"/>
      <c r="G857" s="6">
        <v>-244491</v>
      </c>
      <c r="H857" s="160"/>
      <c r="I857" s="144"/>
      <c r="J857" s="160"/>
      <c r="K857" s="181"/>
      <c r="L857" s="10">
        <v>-15000</v>
      </c>
      <c r="M857" s="10">
        <f t="shared" si="13"/>
        <v>-229491</v>
      </c>
    </row>
    <row r="858" spans="1:13" hidden="1">
      <c r="A858" s="228"/>
      <c r="B858" s="228"/>
      <c r="C858" s="228"/>
      <c r="D858" s="228"/>
      <c r="E858" s="150" t="s">
        <v>1536</v>
      </c>
      <c r="F858" s="69"/>
      <c r="G858" s="6">
        <v>-10780</v>
      </c>
      <c r="H858" s="160"/>
      <c r="I858" s="144"/>
      <c r="J858" s="160"/>
      <c r="K858" s="91"/>
    </row>
    <row r="859" spans="1:13" hidden="1">
      <c r="A859" s="228"/>
      <c r="B859" s="228"/>
      <c r="C859" s="228"/>
      <c r="D859" s="228"/>
      <c r="E859" s="150" t="s">
        <v>1537</v>
      </c>
      <c r="F859" s="69"/>
      <c r="G859" s="6">
        <v>-4589916.92</v>
      </c>
      <c r="H859" s="160"/>
      <c r="I859" s="144"/>
      <c r="J859" s="160"/>
      <c r="K859" s="16"/>
      <c r="L859" s="10">
        <v>-74701</v>
      </c>
      <c r="M859" s="10">
        <f t="shared" si="13"/>
        <v>-4515215.92</v>
      </c>
    </row>
    <row r="860" spans="1:13" hidden="1">
      <c r="A860" s="228"/>
      <c r="B860" s="228"/>
      <c r="C860" s="228"/>
      <c r="D860" s="228"/>
      <c r="E860" s="150" t="s">
        <v>1104</v>
      </c>
      <c r="F860" s="69"/>
      <c r="G860" s="6">
        <v>-11483</v>
      </c>
      <c r="H860" s="160"/>
      <c r="I860" s="144"/>
      <c r="J860" s="160"/>
      <c r="K860" s="16"/>
    </row>
    <row r="861" spans="1:13" hidden="1">
      <c r="A861" s="7"/>
      <c r="B861" s="7"/>
      <c r="C861" s="7"/>
      <c r="D861" s="7"/>
      <c r="E861" s="275" t="s">
        <v>1782</v>
      </c>
      <c r="F861" s="69"/>
      <c r="G861" s="6">
        <v>-125794</v>
      </c>
      <c r="H861" s="160"/>
      <c r="I861" s="144"/>
      <c r="J861" s="160"/>
      <c r="K861" s="16"/>
    </row>
    <row r="862" spans="1:13" hidden="1">
      <c r="A862" s="228"/>
      <c r="B862" s="228"/>
      <c r="C862" s="228"/>
      <c r="D862" s="228"/>
      <c r="E862" s="150" t="s">
        <v>1538</v>
      </c>
      <c r="F862" s="69"/>
      <c r="G862" s="6">
        <v>-39886.589999999997</v>
      </c>
      <c r="H862" s="160"/>
      <c r="I862" s="144"/>
      <c r="J862" s="160"/>
      <c r="K862" s="16"/>
    </row>
    <row r="863" spans="1:13" hidden="1">
      <c r="A863" s="228"/>
      <c r="B863" s="228"/>
      <c r="C863" s="228"/>
      <c r="D863" s="228"/>
      <c r="E863" s="150" t="s">
        <v>1539</v>
      </c>
      <c r="F863" s="69"/>
      <c r="G863" s="6">
        <v>-1092000.96</v>
      </c>
      <c r="H863" s="160"/>
      <c r="I863" s="144"/>
      <c r="J863" s="160"/>
      <c r="K863" s="16"/>
    </row>
    <row r="864" spans="1:13" hidden="1">
      <c r="A864" s="228"/>
      <c r="B864" s="228"/>
      <c r="C864" s="228"/>
      <c r="D864" s="228"/>
      <c r="E864" s="150" t="s">
        <v>1540</v>
      </c>
      <c r="F864" s="69"/>
      <c r="G864" s="6">
        <v>-155105.29</v>
      </c>
      <c r="H864" s="160"/>
      <c r="I864" s="144"/>
      <c r="J864" s="160"/>
      <c r="K864" s="16"/>
      <c r="L864" s="10">
        <v>-224591.5</v>
      </c>
      <c r="M864" s="10">
        <f>+G864-L864</f>
        <v>69486.209999999992</v>
      </c>
    </row>
    <row r="865" spans="1:13" hidden="1">
      <c r="A865" s="228"/>
      <c r="B865" s="228"/>
      <c r="C865" s="228"/>
      <c r="D865" s="228"/>
      <c r="E865" s="150" t="s">
        <v>1541</v>
      </c>
      <c r="F865" s="69"/>
      <c r="G865" s="6">
        <v>-8304</v>
      </c>
      <c r="H865" s="160"/>
      <c r="I865" s="144"/>
      <c r="J865" s="160"/>
      <c r="K865" s="16"/>
    </row>
    <row r="866" spans="1:13" hidden="1">
      <c r="A866" s="228"/>
      <c r="B866" s="228"/>
      <c r="C866" s="228"/>
      <c r="D866" s="228"/>
      <c r="E866" s="150" t="s">
        <v>1105</v>
      </c>
      <c r="F866" s="69"/>
      <c r="G866" s="6">
        <v>-70867.399999999994</v>
      </c>
      <c r="H866" s="160"/>
      <c r="I866" s="144"/>
      <c r="J866" s="160"/>
      <c r="K866" s="16"/>
    </row>
    <row r="867" spans="1:13" hidden="1">
      <c r="A867" s="228"/>
      <c r="B867" s="228"/>
      <c r="C867" s="228"/>
      <c r="D867" s="228"/>
      <c r="E867" s="150" t="s">
        <v>1542</v>
      </c>
      <c r="F867" s="69"/>
      <c r="G867" s="6">
        <v>-120883.8</v>
      </c>
      <c r="H867" s="160"/>
      <c r="I867" s="144"/>
      <c r="J867" s="160"/>
      <c r="K867" s="16"/>
    </row>
    <row r="868" spans="1:13" hidden="1">
      <c r="A868" s="228"/>
      <c r="B868" s="228"/>
      <c r="C868" s="228"/>
      <c r="D868" s="228"/>
      <c r="E868" s="150" t="s">
        <v>1543</v>
      </c>
      <c r="F868" s="69"/>
      <c r="G868" s="6">
        <v>-121360</v>
      </c>
      <c r="H868" s="160"/>
      <c r="I868" s="144"/>
      <c r="J868" s="160"/>
      <c r="K868" s="16"/>
    </row>
    <row r="869" spans="1:13" hidden="1">
      <c r="A869" s="228"/>
      <c r="B869" s="228"/>
      <c r="C869" s="228"/>
      <c r="D869" s="228"/>
      <c r="E869" s="150" t="s">
        <v>1023</v>
      </c>
      <c r="F869" s="69"/>
      <c r="G869" s="6">
        <v>-30003</v>
      </c>
      <c r="H869" s="160"/>
      <c r="I869" s="144"/>
      <c r="J869" s="160"/>
      <c r="K869" s="181"/>
      <c r="L869" s="10">
        <v>-33195.129999999997</v>
      </c>
      <c r="M869" s="10">
        <f>+G869-L869</f>
        <v>3192.1299999999974</v>
      </c>
    </row>
    <row r="870" spans="1:13" hidden="1">
      <c r="A870" s="228"/>
      <c r="B870" s="228"/>
      <c r="C870" s="228"/>
      <c r="D870" s="228"/>
      <c r="E870" s="150" t="s">
        <v>1544</v>
      </c>
      <c r="F870" s="69"/>
      <c r="G870" s="6">
        <v>-71297.5</v>
      </c>
      <c r="H870" s="160"/>
      <c r="I870" s="144"/>
      <c r="J870" s="160"/>
      <c r="K870" s="16"/>
    </row>
    <row r="871" spans="1:13" hidden="1">
      <c r="A871" s="228"/>
      <c r="B871" s="228"/>
      <c r="C871" s="228"/>
      <c r="D871" s="228"/>
      <c r="E871" s="150" t="s">
        <v>1545</v>
      </c>
      <c r="F871" s="69"/>
      <c r="G871" s="6">
        <v>-574932.66</v>
      </c>
      <c r="H871" s="160"/>
      <c r="I871" s="144"/>
      <c r="J871" s="160"/>
      <c r="K871" s="181"/>
    </row>
    <row r="872" spans="1:13" hidden="1">
      <c r="A872" s="228"/>
      <c r="B872" s="228"/>
      <c r="C872" s="228"/>
      <c r="D872" s="228"/>
      <c r="E872" s="150" t="s">
        <v>1160</v>
      </c>
      <c r="F872" s="69"/>
      <c r="G872" s="6">
        <v>-15340</v>
      </c>
      <c r="H872" s="160"/>
      <c r="I872" s="144"/>
      <c r="J872" s="160"/>
      <c r="K872" s="181"/>
    </row>
    <row r="873" spans="1:13" hidden="1">
      <c r="A873" s="228"/>
      <c r="B873" s="228"/>
      <c r="C873" s="228"/>
      <c r="D873" s="228"/>
      <c r="E873" s="150" t="s">
        <v>1106</v>
      </c>
      <c r="F873" s="69"/>
      <c r="G873" s="6">
        <v>-101774</v>
      </c>
      <c r="H873" s="160"/>
      <c r="I873" s="144"/>
      <c r="J873" s="160"/>
      <c r="K873" s="91"/>
      <c r="L873" s="10">
        <v>-84108</v>
      </c>
      <c r="M873" s="10">
        <f t="shared" ref="M873:M875" si="14">+G873-L873</f>
        <v>-17666</v>
      </c>
    </row>
    <row r="874" spans="1:13" hidden="1">
      <c r="A874" s="227"/>
      <c r="B874" s="227"/>
      <c r="C874" s="227"/>
      <c r="D874" s="227"/>
      <c r="E874" s="276" t="s">
        <v>1906</v>
      </c>
      <c r="F874" s="78"/>
      <c r="G874" s="6">
        <v>-281946.84999999998</v>
      </c>
      <c r="H874" s="160"/>
      <c r="I874" s="144"/>
      <c r="J874" s="160"/>
      <c r="K874" s="16"/>
      <c r="L874" s="10">
        <v>-750</v>
      </c>
      <c r="M874" s="10">
        <f t="shared" si="14"/>
        <v>-281196.84999999998</v>
      </c>
    </row>
    <row r="875" spans="1:13" hidden="1">
      <c r="A875" s="228"/>
      <c r="B875" s="228"/>
      <c r="C875" s="228"/>
      <c r="D875" s="228"/>
      <c r="E875" s="150" t="s">
        <v>1107</v>
      </c>
      <c r="F875" s="69"/>
      <c r="G875" s="6">
        <v>-20694.2</v>
      </c>
      <c r="H875" s="160"/>
      <c r="I875" s="144"/>
      <c r="J875" s="160"/>
      <c r="K875" s="181"/>
      <c r="L875" s="10">
        <v>-1256280.21</v>
      </c>
      <c r="M875" s="10">
        <f t="shared" si="14"/>
        <v>1235586.01</v>
      </c>
    </row>
    <row r="876" spans="1:13" hidden="1">
      <c r="A876" s="228"/>
      <c r="B876" s="228"/>
      <c r="C876" s="228"/>
      <c r="D876" s="228"/>
      <c r="E876" s="150" t="s">
        <v>1546</v>
      </c>
      <c r="F876" s="69"/>
      <c r="G876" s="6">
        <v>-584167.99</v>
      </c>
      <c r="H876" s="160"/>
      <c r="I876" s="144"/>
      <c r="J876" s="160"/>
      <c r="K876" s="181"/>
    </row>
    <row r="877" spans="1:13" hidden="1">
      <c r="A877" s="228"/>
      <c r="B877" s="228"/>
      <c r="C877" s="228"/>
      <c r="D877" s="228"/>
      <c r="E877" s="150" t="s">
        <v>1547</v>
      </c>
      <c r="F877" s="69"/>
      <c r="G877" s="6">
        <v>-2982853.64</v>
      </c>
      <c r="H877" s="160"/>
      <c r="I877" s="144"/>
      <c r="J877" s="160"/>
      <c r="K877" s="91"/>
    </row>
    <row r="878" spans="1:13" hidden="1">
      <c r="A878" s="228"/>
      <c r="B878" s="228"/>
      <c r="C878" s="228"/>
      <c r="D878" s="228"/>
      <c r="E878" s="150" t="s">
        <v>1548</v>
      </c>
      <c r="F878" s="69"/>
      <c r="G878" s="6">
        <v>-110000</v>
      </c>
      <c r="H878" s="160"/>
      <c r="I878" s="144"/>
      <c r="J878" s="160"/>
      <c r="K878" s="181"/>
    </row>
    <row r="879" spans="1:13" hidden="1">
      <c r="A879" s="228"/>
      <c r="B879" s="228"/>
      <c r="C879" s="228"/>
      <c r="D879" s="228"/>
      <c r="E879" s="150" t="s">
        <v>1141</v>
      </c>
      <c r="F879" s="69"/>
      <c r="G879" s="6">
        <v>-6000</v>
      </c>
      <c r="H879" s="160"/>
      <c r="I879" s="144"/>
      <c r="J879" s="160"/>
      <c r="K879" s="16"/>
    </row>
    <row r="880" spans="1:13" hidden="1">
      <c r="A880" s="228"/>
      <c r="B880" s="228"/>
      <c r="C880" s="228"/>
      <c r="D880" s="228"/>
      <c r="E880" s="150" t="s">
        <v>1157</v>
      </c>
      <c r="F880" s="69"/>
      <c r="G880" s="6">
        <v>-36230.589999999997</v>
      </c>
      <c r="H880" s="160"/>
      <c r="I880" s="144"/>
      <c r="J880" s="160"/>
      <c r="K880" s="16"/>
    </row>
    <row r="881" spans="1:13" hidden="1">
      <c r="A881" s="7"/>
      <c r="B881" s="7"/>
      <c r="C881" s="7"/>
      <c r="D881" s="7"/>
      <c r="E881" s="275" t="s">
        <v>1783</v>
      </c>
      <c r="F881" s="69"/>
      <c r="G881" s="6">
        <v>-88250</v>
      </c>
      <c r="H881" s="160"/>
      <c r="I881" s="144"/>
      <c r="J881" s="160"/>
      <c r="K881" s="16"/>
    </row>
    <row r="882" spans="1:13" hidden="1">
      <c r="A882" s="228"/>
      <c r="B882" s="228"/>
      <c r="C882" s="228"/>
      <c r="D882" s="228"/>
      <c r="E882" s="150" t="s">
        <v>1549</v>
      </c>
      <c r="F882" s="69"/>
      <c r="G882" s="6">
        <v>-100000</v>
      </c>
      <c r="H882" s="160"/>
      <c r="I882" s="144"/>
      <c r="J882" s="160"/>
      <c r="K882" s="16"/>
    </row>
    <row r="883" spans="1:13" hidden="1">
      <c r="A883" s="228"/>
      <c r="B883" s="228"/>
      <c r="C883" s="228"/>
      <c r="D883" s="228"/>
      <c r="E883" s="150" t="s">
        <v>1142</v>
      </c>
      <c r="F883" s="69"/>
      <c r="G883" s="6">
        <v>-45300</v>
      </c>
      <c r="H883" s="160"/>
      <c r="I883" s="144"/>
      <c r="J883" s="160"/>
      <c r="K883" s="16"/>
    </row>
    <row r="884" spans="1:13" hidden="1">
      <c r="A884" s="228"/>
      <c r="B884" s="228"/>
      <c r="C884" s="228"/>
      <c r="D884" s="228"/>
      <c r="E884" s="150" t="s">
        <v>1550</v>
      </c>
      <c r="F884" s="69"/>
      <c r="G884" s="6">
        <v>-325000</v>
      </c>
      <c r="H884" s="160"/>
      <c r="I884" s="144"/>
      <c r="J884" s="160"/>
      <c r="K884" s="16"/>
    </row>
    <row r="885" spans="1:13" hidden="1">
      <c r="A885" s="228"/>
      <c r="B885" s="228"/>
      <c r="C885" s="228"/>
      <c r="D885" s="228"/>
      <c r="E885" s="150" t="s">
        <v>1551</v>
      </c>
      <c r="F885" s="69"/>
      <c r="G885" s="6">
        <v>-9240</v>
      </c>
      <c r="H885" s="160"/>
      <c r="I885" s="144"/>
      <c r="J885" s="160"/>
      <c r="K885" s="16"/>
    </row>
    <row r="886" spans="1:13" hidden="1">
      <c r="A886" s="228"/>
      <c r="B886" s="228"/>
      <c r="C886" s="228"/>
      <c r="D886" s="228"/>
      <c r="E886" s="150" t="s">
        <v>1108</v>
      </c>
      <c r="F886" s="69"/>
      <c r="G886" s="6">
        <v>-15000</v>
      </c>
      <c r="H886" s="160"/>
      <c r="I886" s="144"/>
      <c r="J886" s="160"/>
      <c r="K886" s="16"/>
    </row>
    <row r="887" spans="1:13" hidden="1">
      <c r="A887" s="228"/>
      <c r="B887" s="228"/>
      <c r="C887" s="228"/>
      <c r="D887" s="228"/>
      <c r="E887" s="150" t="s">
        <v>1109</v>
      </c>
      <c r="F887" s="69"/>
      <c r="G887" s="6">
        <v>-11424</v>
      </c>
      <c r="H887" s="160"/>
      <c r="I887" s="144"/>
      <c r="J887" s="160"/>
      <c r="K887" s="16"/>
    </row>
    <row r="888" spans="1:13" hidden="1">
      <c r="A888" s="228"/>
      <c r="B888" s="228"/>
      <c r="C888" s="228"/>
      <c r="D888" s="228"/>
      <c r="E888" s="150" t="s">
        <v>1110</v>
      </c>
      <c r="F888" s="69"/>
      <c r="G888" s="6">
        <v>-12000</v>
      </c>
      <c r="H888" s="160"/>
      <c r="I888" s="144"/>
      <c r="J888" s="160"/>
      <c r="K888" s="16"/>
      <c r="L888" s="10">
        <v>-1265236.28</v>
      </c>
      <c r="M888" s="10">
        <f>+G888-L888</f>
        <v>1253236.28</v>
      </c>
    </row>
    <row r="889" spans="1:13" hidden="1">
      <c r="A889" s="228"/>
      <c r="B889" s="228"/>
      <c r="C889" s="228"/>
      <c r="D889" s="228"/>
      <c r="E889" s="150" t="s">
        <v>1111</v>
      </c>
      <c r="F889" s="69"/>
      <c r="G889" s="6">
        <v>-279300</v>
      </c>
      <c r="H889" s="160"/>
      <c r="I889" s="144"/>
      <c r="J889" s="160"/>
      <c r="K889" s="16"/>
    </row>
    <row r="890" spans="1:13" hidden="1">
      <c r="A890" s="228"/>
      <c r="B890" s="228"/>
      <c r="C890" s="228"/>
      <c r="D890" s="228"/>
      <c r="E890" s="150" t="s">
        <v>1552</v>
      </c>
      <c r="F890" s="69"/>
      <c r="G890" s="6">
        <v>-25829201.739999998</v>
      </c>
      <c r="H890" s="160"/>
      <c r="I890" s="144"/>
      <c r="J890" s="160"/>
      <c r="K890" s="16"/>
    </row>
    <row r="891" spans="1:13" hidden="1">
      <c r="A891" s="228"/>
      <c r="B891" s="228"/>
      <c r="C891" s="228"/>
      <c r="D891" s="228"/>
      <c r="E891" s="150" t="s">
        <v>1553</v>
      </c>
      <c r="F891" s="69"/>
      <c r="G891" s="6">
        <v>-2102228</v>
      </c>
      <c r="H891" s="160"/>
      <c r="I891" s="144"/>
      <c r="J891" s="160"/>
      <c r="K891" s="16"/>
      <c r="L891" s="10">
        <v>-228920.15</v>
      </c>
      <c r="M891" s="10">
        <f>+G891-L891</f>
        <v>-1873307.85</v>
      </c>
    </row>
    <row r="892" spans="1:13" hidden="1">
      <c r="A892" s="228"/>
      <c r="B892" s="228"/>
      <c r="C892" s="228"/>
      <c r="D892" s="228"/>
      <c r="E892" s="150" t="s">
        <v>1554</v>
      </c>
      <c r="F892" s="69"/>
      <c r="G892" s="6">
        <v>-457041.33</v>
      </c>
      <c r="H892" s="160"/>
      <c r="I892" s="144"/>
      <c r="J892" s="160"/>
      <c r="K892" s="16"/>
    </row>
    <row r="893" spans="1:13" hidden="1">
      <c r="A893" s="228"/>
      <c r="B893" s="228"/>
      <c r="C893" s="228"/>
      <c r="D893" s="228"/>
      <c r="E893" s="150" t="s">
        <v>1555</v>
      </c>
      <c r="F893" s="69"/>
      <c r="G893" s="6">
        <v>-32000</v>
      </c>
      <c r="H893" s="160"/>
      <c r="I893" s="144"/>
      <c r="J893" s="160"/>
      <c r="K893" s="16"/>
    </row>
    <row r="894" spans="1:13" hidden="1">
      <c r="A894" s="228"/>
      <c r="B894" s="228"/>
      <c r="C894" s="228"/>
      <c r="D894" s="228"/>
      <c r="E894" s="150" t="s">
        <v>1556</v>
      </c>
      <c r="F894" s="69"/>
      <c r="G894" s="6">
        <v>-324285.74</v>
      </c>
      <c r="H894" s="160"/>
      <c r="I894" s="144"/>
      <c r="J894" s="160"/>
      <c r="K894" s="16"/>
    </row>
    <row r="895" spans="1:13" hidden="1">
      <c r="A895" s="228"/>
      <c r="B895" s="228"/>
      <c r="C895" s="228"/>
      <c r="D895" s="228"/>
      <c r="E895" s="150" t="s">
        <v>1143</v>
      </c>
      <c r="F895" s="69"/>
      <c r="G895" s="6">
        <v>-33479.050000000003</v>
      </c>
      <c r="H895" s="160"/>
      <c r="I895" s="144"/>
      <c r="J895" s="160"/>
      <c r="K895" s="16"/>
      <c r="L895" s="10">
        <v>-874807.75</v>
      </c>
      <c r="M895" s="10">
        <f t="shared" ref="M895:M900" si="15">+G895-L895</f>
        <v>841328.7</v>
      </c>
    </row>
    <row r="896" spans="1:13" hidden="1">
      <c r="A896" s="228"/>
      <c r="B896" s="228"/>
      <c r="C896" s="228"/>
      <c r="D896" s="228"/>
      <c r="E896" s="150" t="s">
        <v>1557</v>
      </c>
      <c r="F896" s="69"/>
      <c r="G896" s="6">
        <v>-482679.62</v>
      </c>
      <c r="H896" s="160"/>
      <c r="I896" s="144"/>
      <c r="J896" s="160"/>
      <c r="K896" s="16"/>
      <c r="L896" s="10">
        <v>-443428.61</v>
      </c>
      <c r="M896" s="10">
        <f t="shared" si="15"/>
        <v>-39251.010000000009</v>
      </c>
    </row>
    <row r="897" spans="1:13" hidden="1">
      <c r="A897" s="228"/>
      <c r="B897" s="228"/>
      <c r="C897" s="228"/>
      <c r="D897" s="228"/>
      <c r="E897" s="150" t="s">
        <v>1024</v>
      </c>
      <c r="F897" s="69"/>
      <c r="G897" s="6">
        <v>-31250</v>
      </c>
      <c r="H897" s="160"/>
      <c r="I897" s="144"/>
      <c r="J897" s="160"/>
      <c r="K897" s="16"/>
      <c r="L897" s="10">
        <v>-8000</v>
      </c>
      <c r="M897" s="10">
        <f t="shared" si="15"/>
        <v>-23250</v>
      </c>
    </row>
    <row r="898" spans="1:13" hidden="1">
      <c r="A898" s="228"/>
      <c r="B898" s="228"/>
      <c r="C898" s="228"/>
      <c r="D898" s="228"/>
      <c r="E898" s="150" t="s">
        <v>1558</v>
      </c>
      <c r="F898" s="69"/>
      <c r="G898" s="6">
        <v>-10000</v>
      </c>
      <c r="H898" s="160"/>
      <c r="I898" s="144"/>
      <c r="J898" s="160"/>
      <c r="K898" s="16"/>
    </row>
    <row r="899" spans="1:13" hidden="1">
      <c r="A899" s="228"/>
      <c r="B899" s="228"/>
      <c r="C899" s="228"/>
      <c r="D899" s="228"/>
      <c r="E899" s="150" t="s">
        <v>1559</v>
      </c>
      <c r="F899" s="69"/>
      <c r="G899" s="6">
        <v>-162362.84</v>
      </c>
      <c r="H899" s="160"/>
      <c r="I899" s="144"/>
      <c r="J899" s="160"/>
      <c r="K899" s="16"/>
    </row>
    <row r="900" spans="1:13" hidden="1">
      <c r="A900" s="228"/>
      <c r="B900" s="228"/>
      <c r="C900" s="228"/>
      <c r="D900" s="228"/>
      <c r="E900" s="150" t="s">
        <v>1560</v>
      </c>
      <c r="F900" s="69"/>
      <c r="G900" s="6">
        <v>-4661.04</v>
      </c>
      <c r="H900" s="160"/>
      <c r="I900" s="144"/>
      <c r="J900" s="160"/>
      <c r="K900" s="16"/>
      <c r="L900" s="10">
        <v>-4180</v>
      </c>
      <c r="M900" s="10">
        <f t="shared" si="15"/>
        <v>-481.03999999999996</v>
      </c>
    </row>
    <row r="901" spans="1:13" hidden="1">
      <c r="A901" s="228"/>
      <c r="B901" s="228"/>
      <c r="C901" s="228"/>
      <c r="D901" s="228"/>
      <c r="E901" s="150" t="s">
        <v>1561</v>
      </c>
      <c r="F901" s="69"/>
      <c r="G901" s="6">
        <v>-93354.6</v>
      </c>
      <c r="H901" s="160"/>
      <c r="I901" s="144"/>
      <c r="J901" s="160"/>
      <c r="K901" s="16"/>
    </row>
    <row r="902" spans="1:13" hidden="1">
      <c r="A902" s="7"/>
      <c r="B902" s="7"/>
      <c r="C902" s="7"/>
      <c r="D902" s="7"/>
      <c r="E902" s="275" t="s">
        <v>1922</v>
      </c>
      <c r="F902" s="78"/>
      <c r="G902" s="6">
        <v>-776.84</v>
      </c>
      <c r="H902" s="160"/>
      <c r="I902" s="144"/>
      <c r="J902" s="160"/>
      <c r="K902" s="16"/>
      <c r="L902" s="10">
        <v>-702062.45</v>
      </c>
      <c r="M902" s="10">
        <f>+G902-L902</f>
        <v>701285.61</v>
      </c>
    </row>
    <row r="903" spans="1:13" hidden="1">
      <c r="A903" s="228"/>
      <c r="B903" s="228"/>
      <c r="C903" s="228"/>
      <c r="D903" s="228"/>
      <c r="E903" s="150" t="s">
        <v>1562</v>
      </c>
      <c r="F903" s="69"/>
      <c r="G903" s="6">
        <v>-11199</v>
      </c>
      <c r="H903" s="160"/>
      <c r="I903" s="144"/>
      <c r="J903" s="160"/>
      <c r="K903" s="16"/>
    </row>
    <row r="904" spans="1:13" hidden="1">
      <c r="A904" s="228"/>
      <c r="B904" s="228"/>
      <c r="C904" s="228"/>
      <c r="D904" s="228"/>
      <c r="E904" s="150" t="s">
        <v>1112</v>
      </c>
      <c r="F904" s="69"/>
      <c r="G904" s="6">
        <v>-12876</v>
      </c>
      <c r="H904" s="160"/>
      <c r="I904" s="144"/>
      <c r="J904" s="160"/>
      <c r="K904" s="16"/>
    </row>
    <row r="905" spans="1:13" hidden="1">
      <c r="A905" s="228"/>
      <c r="B905" s="228"/>
      <c r="C905" s="228"/>
      <c r="D905" s="228"/>
      <c r="E905" s="150" t="s">
        <v>1025</v>
      </c>
      <c r="F905" s="69"/>
      <c r="G905" s="6">
        <v>-20210</v>
      </c>
      <c r="H905" s="160"/>
      <c r="I905" s="144"/>
      <c r="J905" s="160"/>
      <c r="K905" s="16"/>
      <c r="L905" s="10">
        <v>-39029.760000000002</v>
      </c>
      <c r="M905" s="10">
        <f>+G905-L905</f>
        <v>18819.760000000002</v>
      </c>
    </row>
    <row r="906" spans="1:13" hidden="1">
      <c r="A906" s="228"/>
      <c r="B906" s="228"/>
      <c r="C906" s="228"/>
      <c r="D906" s="228"/>
      <c r="E906" s="150" t="s">
        <v>1161</v>
      </c>
      <c r="F906" s="69"/>
      <c r="G906" s="6">
        <v>-15000</v>
      </c>
      <c r="H906" s="160"/>
      <c r="I906" s="144"/>
      <c r="J906" s="160"/>
      <c r="K906" s="16"/>
    </row>
    <row r="907" spans="1:13" hidden="1">
      <c r="A907" s="228"/>
      <c r="B907" s="228"/>
      <c r="C907" s="228"/>
      <c r="D907" s="228"/>
      <c r="E907" s="150" t="s">
        <v>1563</v>
      </c>
      <c r="F907" s="69"/>
      <c r="G907" s="6">
        <v>-20000</v>
      </c>
      <c r="H907" s="160"/>
      <c r="I907" s="144"/>
      <c r="J907" s="160"/>
      <c r="K907" s="16"/>
    </row>
    <row r="908" spans="1:13" hidden="1">
      <c r="A908" s="228"/>
      <c r="B908" s="228"/>
      <c r="C908" s="228"/>
      <c r="D908" s="228"/>
      <c r="E908" s="150" t="s">
        <v>1564</v>
      </c>
      <c r="F908" s="69"/>
      <c r="G908" s="6">
        <v>-74701</v>
      </c>
      <c r="H908" s="160"/>
      <c r="I908" s="144"/>
      <c r="J908" s="160"/>
      <c r="K908" s="16"/>
    </row>
    <row r="909" spans="1:13" hidden="1">
      <c r="A909" s="228"/>
      <c r="B909" s="228"/>
      <c r="C909" s="228"/>
      <c r="D909" s="228"/>
      <c r="E909" s="150" t="s">
        <v>1565</v>
      </c>
      <c r="F909" s="69"/>
      <c r="G909" s="6">
        <v>-30559.5</v>
      </c>
      <c r="H909" s="160"/>
      <c r="I909" s="144"/>
      <c r="J909" s="160"/>
      <c r="K909" s="16"/>
    </row>
    <row r="910" spans="1:13" hidden="1">
      <c r="A910" s="228"/>
      <c r="B910" s="228"/>
      <c r="C910" s="228"/>
      <c r="D910" s="228"/>
      <c r="E910" s="150" t="s">
        <v>1566</v>
      </c>
      <c r="F910" s="69"/>
      <c r="G910" s="6">
        <v>-40000</v>
      </c>
      <c r="H910" s="160"/>
      <c r="I910" s="144"/>
      <c r="J910" s="160"/>
      <c r="K910" s="16"/>
    </row>
    <row r="911" spans="1:13" hidden="1">
      <c r="A911" s="228"/>
      <c r="B911" s="228"/>
      <c r="C911" s="228"/>
      <c r="D911" s="228"/>
      <c r="E911" s="150" t="s">
        <v>1567</v>
      </c>
      <c r="F911" s="69"/>
      <c r="G911" s="6">
        <v>-17500</v>
      </c>
      <c r="H911" s="160"/>
      <c r="I911" s="144"/>
      <c r="J911" s="160"/>
      <c r="K911" s="91"/>
      <c r="L911" s="10">
        <v>-468622</v>
      </c>
      <c r="M911" s="10">
        <f>+G911-L911</f>
        <v>451122</v>
      </c>
    </row>
    <row r="912" spans="1:13" hidden="1">
      <c r="A912" s="228"/>
      <c r="B912" s="228"/>
      <c r="C912" s="228"/>
      <c r="D912" s="228"/>
      <c r="E912" s="150" t="s">
        <v>1568</v>
      </c>
      <c r="F912" s="69"/>
      <c r="G912" s="6">
        <v>-363272.2</v>
      </c>
      <c r="H912" s="160"/>
      <c r="I912" s="144"/>
      <c r="J912" s="160"/>
      <c r="K912" s="16"/>
      <c r="L912" s="10">
        <v>-196418.88</v>
      </c>
      <c r="M912" s="10">
        <f>+G912-L912</f>
        <v>-166853.32</v>
      </c>
    </row>
    <row r="913" spans="1:13" hidden="1">
      <c r="A913" s="228"/>
      <c r="B913" s="228"/>
      <c r="C913" s="228"/>
      <c r="D913" s="228"/>
      <c r="E913" s="150" t="s">
        <v>1569</v>
      </c>
      <c r="F913" s="69"/>
      <c r="G913" s="6">
        <v>-37084.17</v>
      </c>
      <c r="H913" s="160"/>
      <c r="I913" s="144"/>
      <c r="J913" s="160"/>
      <c r="K913" s="16"/>
    </row>
    <row r="914" spans="1:13" hidden="1">
      <c r="A914" s="228"/>
      <c r="B914" s="228"/>
      <c r="C914" s="228"/>
      <c r="D914" s="228"/>
      <c r="E914" s="150" t="s">
        <v>1570</v>
      </c>
      <c r="F914" s="69"/>
      <c r="G914" s="6">
        <v>-355235.59</v>
      </c>
      <c r="H914" s="160"/>
      <c r="I914" s="144"/>
      <c r="J914" s="160"/>
      <c r="K914" s="16"/>
      <c r="L914" s="10">
        <v>-76826.399999999994</v>
      </c>
      <c r="M914" s="10">
        <f>+G914-L914</f>
        <v>-278409.19000000006</v>
      </c>
    </row>
    <row r="915" spans="1:13" hidden="1">
      <c r="A915" s="228"/>
      <c r="B915" s="228"/>
      <c r="C915" s="228"/>
      <c r="D915" s="228"/>
      <c r="E915" s="150" t="s">
        <v>1571</v>
      </c>
      <c r="F915" s="69"/>
      <c r="G915" s="6">
        <v>-250196.5</v>
      </c>
      <c r="H915" s="160"/>
      <c r="I915" s="144"/>
      <c r="J915" s="160"/>
      <c r="K915" s="91"/>
      <c r="L915" s="10">
        <v>-154934.64000000001</v>
      </c>
      <c r="M915" s="10">
        <f>+G915-L915</f>
        <v>-95261.859999999986</v>
      </c>
    </row>
    <row r="916" spans="1:13" hidden="1">
      <c r="A916" s="228"/>
      <c r="B916" s="228"/>
      <c r="C916" s="228"/>
      <c r="D916" s="228"/>
      <c r="E916" s="150" t="s">
        <v>1572</v>
      </c>
      <c r="F916" s="69"/>
      <c r="G916" s="6">
        <v>-493032.75</v>
      </c>
      <c r="H916" s="160"/>
      <c r="I916" s="144"/>
      <c r="J916" s="160"/>
      <c r="K916" s="91"/>
    </row>
    <row r="917" spans="1:13" hidden="1">
      <c r="A917" s="228"/>
      <c r="B917" s="228"/>
      <c r="C917" s="228"/>
      <c r="D917" s="228"/>
      <c r="E917" s="150" t="s">
        <v>1573</v>
      </c>
      <c r="F917" s="69"/>
      <c r="G917" s="6">
        <v>-184921.76</v>
      </c>
      <c r="H917" s="160"/>
      <c r="I917" s="144"/>
      <c r="J917" s="160"/>
      <c r="K917" s="16"/>
    </row>
    <row r="918" spans="1:13" hidden="1">
      <c r="A918" s="228"/>
      <c r="B918" s="228"/>
      <c r="C918" s="228"/>
      <c r="D918" s="228"/>
      <c r="E918" s="150" t="s">
        <v>1574</v>
      </c>
      <c r="F918" s="69"/>
      <c r="G918" s="6">
        <v>-1016902.31</v>
      </c>
      <c r="H918" s="160"/>
      <c r="I918" s="144"/>
      <c r="J918" s="160"/>
      <c r="K918" s="16"/>
      <c r="L918" s="10">
        <v>-128083.2</v>
      </c>
      <c r="M918" s="10">
        <f t="shared" ref="M918:M924" si="16">+G918-L918</f>
        <v>-888819.1100000001</v>
      </c>
    </row>
    <row r="919" spans="1:13" hidden="1">
      <c r="A919" s="228"/>
      <c r="B919" s="228"/>
      <c r="C919" s="228"/>
      <c r="D919" s="228"/>
      <c r="E919" s="150" t="s">
        <v>1575</v>
      </c>
      <c r="F919" s="69"/>
      <c r="G919" s="6">
        <v>-476963.09</v>
      </c>
      <c r="H919" s="160"/>
      <c r="I919" s="144"/>
      <c r="J919" s="160"/>
      <c r="K919" s="181"/>
      <c r="L919" s="10">
        <v>-127008</v>
      </c>
      <c r="M919" s="10">
        <f t="shared" si="16"/>
        <v>-349955.09</v>
      </c>
    </row>
    <row r="920" spans="1:13" hidden="1">
      <c r="A920" s="228"/>
      <c r="B920" s="228"/>
      <c r="C920" s="228"/>
      <c r="D920" s="228"/>
      <c r="E920" s="150" t="s">
        <v>598</v>
      </c>
      <c r="F920" s="69"/>
      <c r="G920" s="6">
        <v>-33195.129999999997</v>
      </c>
      <c r="H920" s="160"/>
      <c r="I920" s="144"/>
      <c r="J920" s="160"/>
      <c r="K920" s="16"/>
      <c r="L920" s="10">
        <v>-63453.599999999999</v>
      </c>
      <c r="M920" s="10">
        <f t="shared" si="16"/>
        <v>30258.47</v>
      </c>
    </row>
    <row r="921" spans="1:13" hidden="1">
      <c r="A921" s="228"/>
      <c r="B921" s="228"/>
      <c r="C921" s="228"/>
      <c r="D921" s="228"/>
      <c r="E921" s="150" t="s">
        <v>1576</v>
      </c>
      <c r="F921" s="69"/>
      <c r="G921" s="6">
        <v>-504673.13</v>
      </c>
      <c r="H921" s="160"/>
      <c r="I921" s="144"/>
      <c r="J921" s="160"/>
      <c r="K921" s="16"/>
      <c r="L921" s="10">
        <v>-287568.96000000002</v>
      </c>
      <c r="M921" s="10">
        <f t="shared" si="16"/>
        <v>-217104.16999999998</v>
      </c>
    </row>
    <row r="922" spans="1:13" hidden="1">
      <c r="A922" s="228"/>
      <c r="B922" s="228"/>
      <c r="C922" s="228"/>
      <c r="D922" s="228"/>
      <c r="E922" s="150" t="s">
        <v>1577</v>
      </c>
      <c r="F922" s="69"/>
      <c r="G922" s="6">
        <v>-26290.5</v>
      </c>
      <c r="H922" s="160"/>
      <c r="I922" s="144"/>
      <c r="J922" s="160"/>
      <c r="K922" s="16"/>
      <c r="L922" s="10">
        <v>-59472</v>
      </c>
      <c r="M922" s="10">
        <f t="shared" si="16"/>
        <v>33181.5</v>
      </c>
    </row>
    <row r="923" spans="1:13" hidden="1">
      <c r="A923" s="228"/>
      <c r="B923" s="228"/>
      <c r="C923" s="228"/>
      <c r="D923" s="228"/>
      <c r="E923" s="150" t="s">
        <v>1578</v>
      </c>
      <c r="F923" s="69"/>
      <c r="G923" s="6">
        <v>-137706</v>
      </c>
      <c r="H923" s="160"/>
      <c r="I923" s="144"/>
      <c r="J923" s="160"/>
      <c r="K923" s="16"/>
      <c r="L923" s="10">
        <v>-1830</v>
      </c>
      <c r="M923" s="10">
        <f t="shared" si="16"/>
        <v>-135876</v>
      </c>
    </row>
    <row r="924" spans="1:13" hidden="1">
      <c r="A924" s="228"/>
      <c r="B924" s="228"/>
      <c r="C924" s="228"/>
      <c r="D924" s="228"/>
      <c r="E924" s="150" t="s">
        <v>1579</v>
      </c>
      <c r="F924" s="69"/>
      <c r="G924" s="6">
        <v>-4695482.38</v>
      </c>
      <c r="H924" s="160"/>
      <c r="I924" s="144"/>
      <c r="J924" s="160"/>
      <c r="K924" s="181"/>
      <c r="L924" s="10">
        <v>-915231.74</v>
      </c>
      <c r="M924" s="10">
        <f t="shared" si="16"/>
        <v>-3780250.6399999997</v>
      </c>
    </row>
    <row r="925" spans="1:13" hidden="1">
      <c r="A925" s="228"/>
      <c r="B925" s="228"/>
      <c r="C925" s="228"/>
      <c r="D925" s="228"/>
      <c r="E925" s="150" t="s">
        <v>597</v>
      </c>
      <c r="F925" s="69"/>
      <c r="G925" s="6">
        <v>-84108</v>
      </c>
      <c r="H925" s="160"/>
      <c r="I925" s="144"/>
      <c r="J925" s="160"/>
      <c r="K925" s="16"/>
    </row>
    <row r="926" spans="1:13" hidden="1">
      <c r="A926" s="228"/>
      <c r="B926" s="228"/>
      <c r="C926" s="228"/>
      <c r="D926" s="228"/>
      <c r="E926" s="150" t="s">
        <v>597</v>
      </c>
      <c r="F926" s="69"/>
      <c r="G926" s="6">
        <v>-750</v>
      </c>
      <c r="H926" s="160"/>
      <c r="I926" s="144"/>
      <c r="J926" s="160"/>
      <c r="K926" s="16"/>
    </row>
    <row r="927" spans="1:13" hidden="1">
      <c r="A927" s="228"/>
      <c r="B927" s="228"/>
      <c r="C927" s="228"/>
      <c r="D927" s="228"/>
      <c r="E927" s="150" t="s">
        <v>1580</v>
      </c>
      <c r="F927" s="69"/>
      <c r="G927" s="6">
        <v>-1944126.43</v>
      </c>
      <c r="H927" s="160"/>
      <c r="I927" s="144"/>
      <c r="J927" s="160"/>
      <c r="K927" s="16"/>
    </row>
    <row r="928" spans="1:13" hidden="1">
      <c r="A928" s="228"/>
      <c r="B928" s="228"/>
      <c r="C928" s="228"/>
      <c r="D928" s="228"/>
      <c r="E928" s="150" t="s">
        <v>1581</v>
      </c>
      <c r="F928" s="69"/>
      <c r="G928" s="6">
        <v>-122283</v>
      </c>
      <c r="H928" s="160"/>
      <c r="I928" s="144"/>
      <c r="J928" s="160"/>
      <c r="K928" s="16"/>
    </row>
    <row r="929" spans="1:13" hidden="1">
      <c r="A929" s="228"/>
      <c r="B929" s="228"/>
      <c r="C929" s="228"/>
      <c r="D929" s="228"/>
      <c r="E929" s="150" t="s">
        <v>597</v>
      </c>
      <c r="F929" s="69"/>
      <c r="G929" s="6">
        <v>-2259.1999999999998</v>
      </c>
      <c r="H929" s="160"/>
      <c r="I929" s="144"/>
      <c r="J929" s="160"/>
      <c r="K929" s="16"/>
    </row>
    <row r="930" spans="1:13" hidden="1">
      <c r="A930" s="228"/>
      <c r="B930" s="228"/>
      <c r="C930" s="228"/>
      <c r="D930" s="228"/>
      <c r="E930" s="150" t="s">
        <v>597</v>
      </c>
      <c r="F930" s="69"/>
      <c r="G930" s="6">
        <v>-9979</v>
      </c>
      <c r="H930" s="160"/>
      <c r="I930" s="144"/>
      <c r="J930" s="160"/>
      <c r="K930" s="16"/>
    </row>
    <row r="931" spans="1:13" hidden="1">
      <c r="A931" s="228"/>
      <c r="B931" s="228"/>
      <c r="C931" s="228"/>
      <c r="D931" s="228"/>
      <c r="E931" s="150" t="s">
        <v>1582</v>
      </c>
      <c r="F931" s="69"/>
      <c r="G931" s="6">
        <v>-31248</v>
      </c>
      <c r="H931" s="160"/>
      <c r="I931" s="144"/>
      <c r="J931" s="160"/>
      <c r="K931" s="16"/>
    </row>
    <row r="932" spans="1:13" hidden="1">
      <c r="A932" s="228"/>
      <c r="B932" s="228"/>
      <c r="C932" s="228"/>
      <c r="D932" s="228"/>
      <c r="E932" s="150" t="s">
        <v>1583</v>
      </c>
      <c r="F932" s="69"/>
      <c r="G932" s="6">
        <v>-405835.14</v>
      </c>
      <c r="H932" s="160"/>
      <c r="I932" s="144"/>
      <c r="J932" s="160"/>
      <c r="K932" s="16"/>
    </row>
    <row r="933" spans="1:13" hidden="1">
      <c r="A933" s="228"/>
      <c r="B933" s="228"/>
      <c r="C933" s="228"/>
      <c r="D933" s="228"/>
      <c r="E933" s="150" t="s">
        <v>1584</v>
      </c>
      <c r="F933" s="69"/>
      <c r="G933" s="6">
        <v>-356276.62</v>
      </c>
      <c r="H933" s="160"/>
      <c r="I933" s="144"/>
      <c r="J933" s="160"/>
      <c r="K933" s="181"/>
    </row>
    <row r="934" spans="1:13" hidden="1">
      <c r="A934" s="228"/>
      <c r="B934" s="228"/>
      <c r="C934" s="228"/>
      <c r="D934" s="228"/>
      <c r="E934" s="150" t="s">
        <v>1585</v>
      </c>
      <c r="F934" s="69"/>
      <c r="G934" s="6">
        <v>-386485.23</v>
      </c>
      <c r="H934" s="160"/>
      <c r="I934" s="144"/>
      <c r="J934" s="160"/>
      <c r="K934" s="91"/>
    </row>
    <row r="935" spans="1:13" hidden="1">
      <c r="A935" s="228"/>
      <c r="B935" s="228"/>
      <c r="C935" s="228"/>
      <c r="D935" s="228"/>
      <c r="E935" s="150" t="s">
        <v>1586</v>
      </c>
      <c r="F935" s="69"/>
      <c r="G935" s="6">
        <v>-301674</v>
      </c>
      <c r="H935" s="160"/>
      <c r="I935" s="144"/>
      <c r="J935" s="160"/>
      <c r="K935" s="16"/>
    </row>
    <row r="936" spans="1:13" hidden="1">
      <c r="A936" s="228"/>
      <c r="B936" s="228"/>
      <c r="C936" s="228"/>
      <c r="D936" s="228"/>
      <c r="E936" s="150" t="s">
        <v>1587</v>
      </c>
      <c r="F936" s="69"/>
      <c r="G936" s="6">
        <v>-101151.88</v>
      </c>
      <c r="H936" s="160"/>
      <c r="I936" s="144"/>
      <c r="J936" s="160"/>
      <c r="K936" s="16"/>
    </row>
    <row r="937" spans="1:13" hidden="1">
      <c r="A937" s="228"/>
      <c r="B937" s="228"/>
      <c r="C937" s="228"/>
      <c r="D937" s="228"/>
      <c r="E937" s="150" t="s">
        <v>1588</v>
      </c>
      <c r="F937" s="69"/>
      <c r="G937" s="6">
        <v>-226349.78</v>
      </c>
      <c r="H937" s="160"/>
      <c r="I937" s="144"/>
      <c r="J937" s="160"/>
      <c r="K937" s="16"/>
    </row>
    <row r="938" spans="1:13" hidden="1">
      <c r="A938" s="228"/>
      <c r="B938" s="228"/>
      <c r="C938" s="228"/>
      <c r="D938" s="228"/>
      <c r="E938" s="150" t="s">
        <v>1589</v>
      </c>
      <c r="F938" s="69"/>
      <c r="G938" s="6">
        <v>-100838.75</v>
      </c>
      <c r="H938" s="160"/>
      <c r="I938" s="144"/>
      <c r="J938" s="160"/>
      <c r="K938" s="16"/>
    </row>
    <row r="939" spans="1:13" hidden="1">
      <c r="A939" s="228"/>
      <c r="B939" s="228"/>
      <c r="C939" s="228"/>
      <c r="D939" s="228"/>
      <c r="E939" s="150" t="s">
        <v>1590</v>
      </c>
      <c r="F939" s="69"/>
      <c r="G939" s="6">
        <v>-415561.2</v>
      </c>
      <c r="H939" s="160"/>
      <c r="I939" s="144"/>
      <c r="J939" s="160"/>
      <c r="K939" s="181"/>
    </row>
    <row r="940" spans="1:13" hidden="1">
      <c r="A940" s="228"/>
      <c r="B940" s="228"/>
      <c r="C940" s="228"/>
      <c r="D940" s="228"/>
      <c r="E940" s="150" t="s">
        <v>1591</v>
      </c>
      <c r="F940" s="69"/>
      <c r="G940" s="6">
        <v>-1835132.88</v>
      </c>
      <c r="H940" s="160"/>
      <c r="I940" s="144"/>
      <c r="J940" s="160"/>
      <c r="K940" s="16"/>
    </row>
    <row r="941" spans="1:13" hidden="1">
      <c r="A941" s="228"/>
      <c r="B941" s="228"/>
      <c r="C941" s="228"/>
      <c r="D941" s="228"/>
      <c r="E941" s="150" t="s">
        <v>1592</v>
      </c>
      <c r="F941" s="69"/>
      <c r="G941" s="6">
        <v>-138702.66</v>
      </c>
      <c r="H941" s="160"/>
      <c r="I941" s="144"/>
      <c r="J941" s="160"/>
      <c r="K941" s="91"/>
    </row>
    <row r="942" spans="1:13" hidden="1">
      <c r="A942" s="228"/>
      <c r="B942" s="228"/>
      <c r="C942" s="228"/>
      <c r="D942" s="228"/>
      <c r="E942" s="150" t="s">
        <v>1026</v>
      </c>
      <c r="F942" s="69"/>
      <c r="G942" s="6">
        <v>-48600</v>
      </c>
      <c r="H942" s="160"/>
      <c r="I942" s="144"/>
      <c r="J942" s="160"/>
      <c r="K942" s="181"/>
      <c r="L942" s="10">
        <v>-64850</v>
      </c>
      <c r="M942" s="10">
        <f>+G942-L942</f>
        <v>16250</v>
      </c>
    </row>
    <row r="943" spans="1:13" hidden="1">
      <c r="A943" s="228"/>
      <c r="B943" s="228"/>
      <c r="C943" s="228"/>
      <c r="D943" s="228"/>
      <c r="E943" s="150" t="s">
        <v>1593</v>
      </c>
      <c r="F943" s="69"/>
      <c r="G943" s="6">
        <v>-262463.43</v>
      </c>
      <c r="H943" s="160"/>
      <c r="I943" s="144"/>
      <c r="J943" s="160"/>
      <c r="K943" s="91"/>
      <c r="L943" s="10">
        <v>-1118142.58</v>
      </c>
      <c r="M943" s="10">
        <f>+G943-L943</f>
        <v>855679.15000000014</v>
      </c>
    </row>
    <row r="944" spans="1:13" hidden="1">
      <c r="A944" s="228"/>
      <c r="B944" s="228"/>
      <c r="C944" s="228"/>
      <c r="D944" s="228"/>
      <c r="E944" s="150" t="s">
        <v>1594</v>
      </c>
      <c r="F944" s="69"/>
      <c r="G944" s="6">
        <v>-22207</v>
      </c>
      <c r="H944" s="160"/>
      <c r="I944" s="144"/>
      <c r="J944" s="160"/>
      <c r="K944" s="91"/>
    </row>
    <row r="945" spans="1:13" hidden="1">
      <c r="A945" s="228"/>
      <c r="B945" s="228"/>
      <c r="C945" s="228"/>
      <c r="D945" s="228"/>
      <c r="E945" s="150" t="s">
        <v>1027</v>
      </c>
      <c r="F945" s="69"/>
      <c r="G945" s="6">
        <v>-468019</v>
      </c>
      <c r="H945" s="160"/>
      <c r="I945" s="144"/>
      <c r="J945" s="160"/>
      <c r="K945" s="91"/>
      <c r="L945" s="10">
        <v>-32000</v>
      </c>
      <c r="M945" s="10">
        <f>+G945-L945</f>
        <v>-436019</v>
      </c>
    </row>
    <row r="946" spans="1:13" hidden="1">
      <c r="A946" s="228"/>
      <c r="B946" s="228"/>
      <c r="C946" s="228"/>
      <c r="D946" s="228"/>
      <c r="E946" s="150" t="s">
        <v>1028</v>
      </c>
      <c r="F946" s="69"/>
      <c r="G946" s="6">
        <v>-16591.96</v>
      </c>
      <c r="H946" s="160"/>
      <c r="I946" s="144"/>
      <c r="J946" s="160"/>
      <c r="K946" s="16"/>
    </row>
    <row r="947" spans="1:13" hidden="1">
      <c r="A947" s="228"/>
      <c r="B947" s="228"/>
      <c r="C947" s="228"/>
      <c r="D947" s="228"/>
      <c r="E947" s="150" t="s">
        <v>1595</v>
      </c>
      <c r="F947" s="69"/>
      <c r="G947" s="6">
        <v>-1029563.75</v>
      </c>
      <c r="H947" s="160"/>
      <c r="I947" s="144"/>
      <c r="J947" s="160"/>
      <c r="K947" s="91"/>
    </row>
    <row r="948" spans="1:13" hidden="1">
      <c r="A948" s="7"/>
      <c r="B948" s="7"/>
      <c r="C948" s="7"/>
      <c r="D948" s="7"/>
      <c r="E948" s="275" t="s">
        <v>1784</v>
      </c>
      <c r="F948" s="69"/>
      <c r="G948" s="6">
        <v>-68350.89</v>
      </c>
      <c r="H948" s="160"/>
      <c r="I948" s="144"/>
      <c r="J948" s="160"/>
      <c r="K948" s="91"/>
    </row>
    <row r="949" spans="1:13" hidden="1">
      <c r="A949" s="228"/>
      <c r="B949" s="228"/>
      <c r="C949" s="228"/>
      <c r="D949" s="228"/>
      <c r="E949" s="150" t="s">
        <v>1596</v>
      </c>
      <c r="F949" s="69"/>
      <c r="G949" s="6">
        <v>-13250</v>
      </c>
      <c r="H949" s="160"/>
      <c r="I949" s="144"/>
      <c r="J949" s="160"/>
      <c r="K949" s="16"/>
    </row>
    <row r="950" spans="1:13" hidden="1">
      <c r="A950" s="228"/>
      <c r="B950" s="228"/>
      <c r="C950" s="228"/>
      <c r="D950" s="228"/>
      <c r="E950" s="150" t="s">
        <v>1597</v>
      </c>
      <c r="F950" s="69"/>
      <c r="G950" s="6">
        <v>-2500</v>
      </c>
      <c r="H950" s="160"/>
      <c r="I950" s="144"/>
      <c r="J950" s="160"/>
      <c r="K950" s="16"/>
    </row>
    <row r="951" spans="1:13" hidden="1">
      <c r="A951" s="228"/>
      <c r="B951" s="228"/>
      <c r="C951" s="228"/>
      <c r="D951" s="228"/>
      <c r="E951" s="150" t="s">
        <v>1341</v>
      </c>
      <c r="F951" s="69"/>
      <c r="G951" s="6">
        <v>-156364.82</v>
      </c>
      <c r="H951" s="160"/>
      <c r="I951" s="144"/>
      <c r="J951" s="160"/>
      <c r="K951" s="16"/>
    </row>
    <row r="952" spans="1:13" hidden="1">
      <c r="A952" s="228"/>
      <c r="B952" s="228"/>
      <c r="C952" s="228"/>
      <c r="D952" s="228"/>
      <c r="E952" s="150" t="s">
        <v>1598</v>
      </c>
      <c r="F952" s="69"/>
      <c r="G952" s="6">
        <v>-111410.23</v>
      </c>
      <c r="H952" s="160"/>
      <c r="I952" s="144"/>
      <c r="J952" s="160"/>
      <c r="K952" s="16"/>
    </row>
    <row r="953" spans="1:13" hidden="1">
      <c r="A953" s="228"/>
      <c r="B953" s="228"/>
      <c r="C953" s="228"/>
      <c r="D953" s="228"/>
      <c r="E953" s="150" t="s">
        <v>1113</v>
      </c>
      <c r="F953" s="69"/>
      <c r="G953" s="6">
        <v>-4180</v>
      </c>
      <c r="H953" s="160"/>
      <c r="I953" s="144"/>
      <c r="J953" s="160"/>
      <c r="K953" s="16"/>
    </row>
    <row r="954" spans="1:13" hidden="1">
      <c r="A954" s="228"/>
      <c r="B954" s="228"/>
      <c r="C954" s="228"/>
      <c r="D954" s="228"/>
      <c r="E954" s="150" t="s">
        <v>1599</v>
      </c>
      <c r="F954" s="69"/>
      <c r="G954" s="6">
        <v>-47011</v>
      </c>
      <c r="H954" s="160"/>
      <c r="I954" s="144"/>
      <c r="J954" s="160"/>
      <c r="K954" s="16"/>
    </row>
    <row r="955" spans="1:13" hidden="1">
      <c r="A955" s="228"/>
      <c r="B955" s="228"/>
      <c r="C955" s="228"/>
      <c r="D955" s="228"/>
      <c r="E955" s="150" t="s">
        <v>1600</v>
      </c>
      <c r="F955" s="69"/>
      <c r="G955" s="6">
        <v>-938737.45</v>
      </c>
      <c r="H955" s="160"/>
      <c r="I955" s="144"/>
      <c r="J955" s="160"/>
      <c r="K955" s="16"/>
    </row>
    <row r="956" spans="1:13" hidden="1">
      <c r="A956" s="228"/>
      <c r="B956" s="228"/>
      <c r="C956" s="228"/>
      <c r="D956" s="228"/>
      <c r="E956" s="150" t="s">
        <v>1601</v>
      </c>
      <c r="F956" s="69"/>
      <c r="G956" s="6">
        <v>-52520</v>
      </c>
      <c r="H956" s="160"/>
      <c r="I956" s="144"/>
      <c r="J956" s="160"/>
      <c r="K956" s="16"/>
    </row>
    <row r="957" spans="1:13" hidden="1">
      <c r="A957" s="228"/>
      <c r="B957" s="228"/>
      <c r="C957" s="228"/>
      <c r="D957" s="228"/>
      <c r="E957" s="150" t="s">
        <v>1114</v>
      </c>
      <c r="F957" s="69"/>
      <c r="G957" s="6">
        <v>-42316</v>
      </c>
      <c r="H957" s="160"/>
      <c r="I957" s="144"/>
      <c r="J957" s="160"/>
      <c r="K957" s="16"/>
    </row>
    <row r="958" spans="1:13" hidden="1">
      <c r="A958" s="227"/>
      <c r="B958" s="227"/>
      <c r="C958" s="227"/>
      <c r="D958" s="227"/>
      <c r="E958" s="276" t="s">
        <v>1907</v>
      </c>
      <c r="F958" s="78"/>
      <c r="G958" s="6">
        <v>-1914540.98</v>
      </c>
      <c r="H958" s="160"/>
      <c r="I958" s="144"/>
      <c r="J958" s="160"/>
      <c r="K958" s="16"/>
    </row>
    <row r="959" spans="1:13" hidden="1">
      <c r="A959" s="227"/>
      <c r="B959" s="227"/>
      <c r="C959" s="227"/>
      <c r="D959" s="227"/>
      <c r="E959" s="276" t="s">
        <v>1908</v>
      </c>
      <c r="F959" s="78"/>
      <c r="G959" s="6">
        <v>-2857582.61</v>
      </c>
      <c r="H959" s="160"/>
      <c r="I959" s="144"/>
      <c r="J959" s="160"/>
      <c r="K959" s="16"/>
    </row>
    <row r="960" spans="1:13" hidden="1">
      <c r="A960" s="227"/>
      <c r="B960" s="227"/>
      <c r="C960" s="227"/>
      <c r="D960" s="227"/>
      <c r="E960" s="276" t="s">
        <v>1909</v>
      </c>
      <c r="F960" s="78"/>
      <c r="G960" s="6">
        <v>-1513156</v>
      </c>
      <c r="H960" s="160"/>
      <c r="I960" s="144"/>
      <c r="J960" s="160"/>
      <c r="K960" s="16"/>
    </row>
    <row r="961" spans="1:13" hidden="1">
      <c r="A961" s="227"/>
      <c r="B961" s="227"/>
      <c r="C961" s="227"/>
      <c r="D961" s="227"/>
      <c r="E961" s="276" t="s">
        <v>1910</v>
      </c>
      <c r="F961" s="78"/>
      <c r="G961" s="6">
        <v>-135000</v>
      </c>
      <c r="H961" s="160"/>
      <c r="I961" s="144"/>
      <c r="J961" s="160"/>
      <c r="K961" s="16"/>
    </row>
    <row r="962" spans="1:13" hidden="1">
      <c r="A962" s="227"/>
      <c r="B962" s="227"/>
      <c r="C962" s="227"/>
      <c r="D962" s="227"/>
      <c r="E962" s="276" t="s">
        <v>1911</v>
      </c>
      <c r="F962" s="78"/>
      <c r="G962" s="6">
        <v>-895187.12</v>
      </c>
      <c r="H962" s="160"/>
      <c r="I962" s="144"/>
      <c r="J962" s="160"/>
      <c r="K962" s="16"/>
    </row>
    <row r="963" spans="1:13" hidden="1">
      <c r="A963" s="227"/>
      <c r="B963" s="227"/>
      <c r="C963" s="227"/>
      <c r="D963" s="227"/>
      <c r="E963" s="276" t="s">
        <v>1912</v>
      </c>
      <c r="F963" s="78"/>
      <c r="G963" s="6">
        <v>-301000</v>
      </c>
      <c r="H963" s="160"/>
      <c r="I963" s="144"/>
      <c r="J963" s="160"/>
      <c r="K963" s="16"/>
      <c r="L963" s="10">
        <v>-4198</v>
      </c>
      <c r="M963" s="10">
        <f>+G963-L963</f>
        <v>-296802</v>
      </c>
    </row>
    <row r="964" spans="1:13" hidden="1">
      <c r="A964" s="228"/>
      <c r="B964" s="228"/>
      <c r="C964" s="228"/>
      <c r="D964" s="228"/>
      <c r="E964" s="150" t="s">
        <v>1602</v>
      </c>
      <c r="F964" s="69"/>
      <c r="G964" s="6">
        <v>-39029.760000000002</v>
      </c>
      <c r="H964" s="160"/>
      <c r="I964" s="144"/>
      <c r="J964" s="160"/>
      <c r="K964" s="16"/>
      <c r="L964" s="10">
        <v>-9970</v>
      </c>
      <c r="M964" s="10">
        <f>+G964-L964</f>
        <v>-29059.760000000002</v>
      </c>
    </row>
    <row r="965" spans="1:13" hidden="1">
      <c r="A965" s="228"/>
      <c r="B965" s="228"/>
      <c r="C965" s="228"/>
      <c r="D965" s="228"/>
      <c r="E965" s="150" t="s">
        <v>1115</v>
      </c>
      <c r="F965" s="69"/>
      <c r="G965" s="6">
        <v>-71442</v>
      </c>
      <c r="H965" s="160"/>
      <c r="I965" s="144"/>
      <c r="J965" s="160"/>
      <c r="K965" s="16"/>
    </row>
    <row r="966" spans="1:13" hidden="1">
      <c r="A966" s="228"/>
      <c r="B966" s="228"/>
      <c r="C966" s="228"/>
      <c r="D966" s="228"/>
      <c r="E966" s="150" t="s">
        <v>1603</v>
      </c>
      <c r="F966" s="69"/>
      <c r="G966" s="6">
        <v>-50000</v>
      </c>
      <c r="H966" s="160"/>
      <c r="I966" s="144"/>
      <c r="J966" s="160"/>
      <c r="K966" s="89"/>
    </row>
    <row r="967" spans="1:13" hidden="1">
      <c r="A967" s="228"/>
      <c r="B967" s="228"/>
      <c r="C967" s="228"/>
      <c r="D967" s="228"/>
      <c r="E967" s="150" t="s">
        <v>1604</v>
      </c>
      <c r="F967" s="69"/>
      <c r="G967" s="6">
        <v>-170629.2</v>
      </c>
      <c r="H967" s="160"/>
      <c r="I967" s="144"/>
      <c r="J967" s="160"/>
      <c r="K967" s="181"/>
      <c r="L967" s="10">
        <v>-24768</v>
      </c>
      <c r="M967" s="10">
        <f>+G967-L967</f>
        <v>-145861.20000000001</v>
      </c>
    </row>
    <row r="968" spans="1:13" hidden="1">
      <c r="A968" s="228"/>
      <c r="B968" s="228"/>
      <c r="C968" s="228"/>
      <c r="D968" s="228"/>
      <c r="E968" s="150" t="s">
        <v>1605</v>
      </c>
      <c r="F968" s="69"/>
      <c r="G968" s="6">
        <v>-113047.2</v>
      </c>
      <c r="H968" s="160"/>
      <c r="I968" s="144"/>
      <c r="J968" s="160"/>
      <c r="K968" s="16"/>
    </row>
    <row r="969" spans="1:13" hidden="1">
      <c r="A969" s="228"/>
      <c r="B969" s="228"/>
      <c r="C969" s="228"/>
      <c r="D969" s="228"/>
      <c r="E969" s="150" t="s">
        <v>1606</v>
      </c>
      <c r="F969" s="69"/>
      <c r="G969" s="6">
        <v>-1482269.76</v>
      </c>
      <c r="H969" s="160"/>
      <c r="I969" s="144"/>
      <c r="J969" s="160"/>
      <c r="K969" s="181"/>
    </row>
    <row r="970" spans="1:13" hidden="1">
      <c r="A970" s="228"/>
      <c r="B970" s="228"/>
      <c r="C970" s="228"/>
      <c r="D970" s="228"/>
      <c r="E970" s="150" t="s">
        <v>1607</v>
      </c>
      <c r="F970" s="69"/>
      <c r="G970" s="6">
        <v>-743574.16</v>
      </c>
      <c r="H970" s="160"/>
      <c r="I970" s="144"/>
      <c r="J970" s="160"/>
      <c r="K970" s="16"/>
      <c r="L970" s="10">
        <v>-133736</v>
      </c>
      <c r="M970" s="10">
        <f t="shared" ref="M970:M988" si="17">+G970-L970</f>
        <v>-609838.16</v>
      </c>
    </row>
    <row r="971" spans="1:13" hidden="1">
      <c r="A971" s="228"/>
      <c r="B971" s="228"/>
      <c r="C971" s="228"/>
      <c r="D971" s="228"/>
      <c r="E971" s="150" t="s">
        <v>1608</v>
      </c>
      <c r="F971" s="69"/>
      <c r="G971" s="6">
        <v>-196418.88</v>
      </c>
      <c r="H971" s="160"/>
      <c r="I971" s="144"/>
      <c r="J971" s="160"/>
      <c r="K971" s="91"/>
      <c r="L971" s="10">
        <v>-31114</v>
      </c>
      <c r="M971" s="10">
        <f t="shared" si="17"/>
        <v>-165304.88</v>
      </c>
    </row>
    <row r="972" spans="1:13" hidden="1">
      <c r="A972" s="228"/>
      <c r="B972" s="228"/>
      <c r="C972" s="228"/>
      <c r="D972" s="228"/>
      <c r="E972" s="150" t="s">
        <v>1029</v>
      </c>
      <c r="F972" s="69"/>
      <c r="G972" s="6">
        <v>-50854.32</v>
      </c>
      <c r="H972" s="160"/>
      <c r="I972" s="144"/>
      <c r="J972" s="160"/>
      <c r="K972" s="181"/>
      <c r="L972" s="10">
        <v>-43008</v>
      </c>
      <c r="M972" s="10">
        <f t="shared" si="17"/>
        <v>-7846.32</v>
      </c>
    </row>
    <row r="973" spans="1:13" hidden="1">
      <c r="A973" s="228"/>
      <c r="B973" s="228"/>
      <c r="C973" s="228"/>
      <c r="D973" s="228"/>
      <c r="E973" s="150" t="s">
        <v>1030</v>
      </c>
      <c r="F973" s="69"/>
      <c r="G973" s="6">
        <v>-131863.20000000001</v>
      </c>
      <c r="H973" s="160"/>
      <c r="I973" s="144"/>
      <c r="J973" s="160"/>
      <c r="K973" s="181"/>
    </row>
    <row r="974" spans="1:13" hidden="1">
      <c r="A974" s="228"/>
      <c r="B974" s="228"/>
      <c r="C974" s="228"/>
      <c r="D974" s="228"/>
      <c r="E974" s="150" t="s">
        <v>1609</v>
      </c>
      <c r="F974" s="69"/>
      <c r="G974" s="6">
        <v>-154934.64000000001</v>
      </c>
      <c r="H974" s="160"/>
      <c r="I974" s="144"/>
      <c r="J974" s="160"/>
      <c r="K974" s="16"/>
      <c r="L974" s="10">
        <v>-267604</v>
      </c>
      <c r="M974" s="10">
        <f t="shared" si="17"/>
        <v>112669.35999999999</v>
      </c>
    </row>
    <row r="975" spans="1:13" hidden="1">
      <c r="A975" s="228"/>
      <c r="B975" s="228"/>
      <c r="C975" s="228"/>
      <c r="D975" s="228"/>
      <c r="E975" s="150" t="s">
        <v>1610</v>
      </c>
      <c r="F975" s="69"/>
      <c r="G975" s="6">
        <v>-295258.32</v>
      </c>
      <c r="H975" s="160"/>
      <c r="I975" s="144"/>
      <c r="J975" s="160"/>
      <c r="K975" s="89"/>
      <c r="L975" s="10">
        <v>-328480</v>
      </c>
      <c r="M975" s="10">
        <f t="shared" si="17"/>
        <v>33221.679999999993</v>
      </c>
    </row>
    <row r="976" spans="1:13" hidden="1">
      <c r="A976" s="228"/>
      <c r="B976" s="228"/>
      <c r="C976" s="228"/>
      <c r="D976" s="228"/>
      <c r="E976" s="150" t="s">
        <v>1611</v>
      </c>
      <c r="F976" s="69"/>
      <c r="G976" s="6">
        <v>-83401.919999999998</v>
      </c>
      <c r="H976" s="160"/>
      <c r="I976" s="144"/>
      <c r="J976" s="160"/>
      <c r="K976" s="181"/>
      <c r="L976" s="10">
        <v>-4780</v>
      </c>
      <c r="M976" s="10">
        <f t="shared" si="17"/>
        <v>-78621.919999999998</v>
      </c>
    </row>
    <row r="977" spans="1:13" hidden="1">
      <c r="A977" s="228"/>
      <c r="B977" s="228"/>
      <c r="C977" s="228"/>
      <c r="D977" s="228"/>
      <c r="E977" s="150" t="s">
        <v>1612</v>
      </c>
      <c r="F977" s="69"/>
      <c r="G977" s="6">
        <v>-236536.48</v>
      </c>
      <c r="H977" s="160"/>
      <c r="I977" s="144"/>
      <c r="J977" s="160"/>
      <c r="K977" s="181"/>
      <c r="L977" s="10">
        <v>-23202.07</v>
      </c>
      <c r="M977" s="10">
        <f t="shared" si="17"/>
        <v>-213334.41</v>
      </c>
    </row>
    <row r="978" spans="1:13" hidden="1">
      <c r="A978" s="228"/>
      <c r="B978" s="228"/>
      <c r="C978" s="228"/>
      <c r="D978" s="228"/>
      <c r="E978" s="150" t="s">
        <v>1031</v>
      </c>
      <c r="F978" s="69"/>
      <c r="G978" s="6">
        <v>-200852.4</v>
      </c>
      <c r="H978" s="160"/>
      <c r="I978" s="144"/>
      <c r="J978" s="160"/>
      <c r="K978" s="181"/>
      <c r="L978" s="10">
        <v>-51597</v>
      </c>
      <c r="M978" s="10">
        <f t="shared" si="17"/>
        <v>-149255.4</v>
      </c>
    </row>
    <row r="979" spans="1:13" hidden="1">
      <c r="A979" s="228"/>
      <c r="B979" s="228"/>
      <c r="C979" s="228"/>
      <c r="D979" s="228"/>
      <c r="E979" s="150" t="s">
        <v>1116</v>
      </c>
      <c r="F979" s="69"/>
      <c r="G979" s="6">
        <v>-63453.599999999999</v>
      </c>
      <c r="H979" s="160"/>
      <c r="I979" s="144"/>
      <c r="J979" s="160"/>
      <c r="K979" s="181"/>
      <c r="L979" s="10">
        <v>-924562.74</v>
      </c>
      <c r="M979" s="10">
        <f t="shared" si="17"/>
        <v>861109.14</v>
      </c>
    </row>
    <row r="980" spans="1:13" hidden="1">
      <c r="A980" s="228"/>
      <c r="B980" s="228"/>
      <c r="C980" s="228"/>
      <c r="D980" s="228"/>
      <c r="E980" s="150" t="s">
        <v>1613</v>
      </c>
      <c r="F980" s="69"/>
      <c r="G980" s="6">
        <v>-332808</v>
      </c>
      <c r="H980" s="160"/>
      <c r="I980" s="144"/>
      <c r="J980" s="160"/>
      <c r="K980" s="16"/>
      <c r="L980" s="10">
        <v>-100000</v>
      </c>
      <c r="M980" s="10">
        <f t="shared" si="17"/>
        <v>-232808</v>
      </c>
    </row>
    <row r="981" spans="1:13" hidden="1">
      <c r="A981" s="228"/>
      <c r="B981" s="228"/>
      <c r="C981" s="228"/>
      <c r="D981" s="228"/>
      <c r="E981" s="150" t="s">
        <v>1614</v>
      </c>
      <c r="F981" s="69"/>
      <c r="G981" s="6">
        <v>-59472</v>
      </c>
      <c r="H981" s="160"/>
      <c r="I981" s="144"/>
      <c r="J981" s="160"/>
      <c r="K981" s="91"/>
      <c r="L981" s="10">
        <v>-397532.13</v>
      </c>
      <c r="M981" s="10">
        <f t="shared" si="17"/>
        <v>338060.13</v>
      </c>
    </row>
    <row r="982" spans="1:13" hidden="1">
      <c r="A982" s="228"/>
      <c r="B982" s="228"/>
      <c r="C982" s="228"/>
      <c r="D982" s="228"/>
      <c r="E982" s="150" t="s">
        <v>1032</v>
      </c>
      <c r="F982" s="69"/>
      <c r="G982" s="6">
        <v>-1830</v>
      </c>
      <c r="H982" s="160"/>
      <c r="I982" s="144"/>
      <c r="J982" s="160"/>
      <c r="K982" s="91"/>
      <c r="L982" s="10">
        <v>-2136.31</v>
      </c>
      <c r="M982" s="10">
        <f t="shared" si="17"/>
        <v>306.30999999999995</v>
      </c>
    </row>
    <row r="983" spans="1:13" hidden="1">
      <c r="A983" s="228"/>
      <c r="B983" s="228"/>
      <c r="C983" s="228"/>
      <c r="D983" s="228"/>
      <c r="E983" s="150" t="s">
        <v>1615</v>
      </c>
      <c r="F983" s="69"/>
      <c r="G983" s="6">
        <v>-17001.599999999999</v>
      </c>
      <c r="H983" s="160"/>
      <c r="I983" s="144"/>
      <c r="J983" s="160"/>
      <c r="K983" s="91"/>
      <c r="L983" s="10">
        <v>-5408</v>
      </c>
      <c r="M983" s="10">
        <f t="shared" si="17"/>
        <v>-11593.599999999999</v>
      </c>
    </row>
    <row r="984" spans="1:13" hidden="1">
      <c r="A984" s="228"/>
      <c r="B984" s="228"/>
      <c r="C984" s="228"/>
      <c r="D984" s="228"/>
      <c r="E984" s="150" t="s">
        <v>1616</v>
      </c>
      <c r="F984" s="69"/>
      <c r="G984" s="6">
        <v>-1493163.5</v>
      </c>
      <c r="H984" s="160"/>
      <c r="I984" s="144"/>
      <c r="J984" s="160"/>
      <c r="K984" s="181"/>
    </row>
    <row r="985" spans="1:13" hidden="1">
      <c r="A985" s="7"/>
      <c r="B985" s="7"/>
      <c r="C985" s="7"/>
      <c r="D985" s="7"/>
      <c r="E985" s="275" t="s">
        <v>1785</v>
      </c>
      <c r="F985" s="69"/>
      <c r="G985" s="6">
        <v>-435779.2</v>
      </c>
      <c r="H985" s="160"/>
      <c r="I985" s="144"/>
      <c r="J985" s="160"/>
      <c r="K985" s="16"/>
    </row>
    <row r="986" spans="1:13" hidden="1">
      <c r="A986" s="228"/>
      <c r="B986" s="228"/>
      <c r="C986" s="228"/>
      <c r="D986" s="228"/>
      <c r="E986" s="150" t="s">
        <v>1617</v>
      </c>
      <c r="F986" s="69"/>
      <c r="G986" s="6">
        <v>-82454.399999999994</v>
      </c>
      <c r="H986" s="160"/>
      <c r="I986" s="144"/>
      <c r="J986" s="160"/>
      <c r="K986" s="16"/>
    </row>
    <row r="987" spans="1:13" hidden="1">
      <c r="A987" s="228"/>
      <c r="B987" s="228"/>
      <c r="C987" s="228"/>
      <c r="D987" s="228"/>
      <c r="E987" s="150" t="s">
        <v>1033</v>
      </c>
      <c r="F987" s="69"/>
      <c r="G987" s="6">
        <v>-109347.84</v>
      </c>
      <c r="H987" s="160"/>
      <c r="I987" s="144"/>
      <c r="J987" s="160"/>
      <c r="K987" s="89"/>
    </row>
    <row r="988" spans="1:13" hidden="1">
      <c r="A988" s="228"/>
      <c r="B988" s="228"/>
      <c r="C988" s="228"/>
      <c r="D988" s="228"/>
      <c r="E988" s="150" t="s">
        <v>1034</v>
      </c>
      <c r="F988" s="69"/>
      <c r="G988" s="6">
        <v>-159082.56</v>
      </c>
      <c r="H988" s="160"/>
      <c r="I988" s="144"/>
      <c r="J988" s="160"/>
      <c r="K988" s="91"/>
      <c r="L988" s="10">
        <v>-1213933.8700000001</v>
      </c>
      <c r="M988" s="10">
        <f t="shared" si="17"/>
        <v>1054851.31</v>
      </c>
    </row>
    <row r="989" spans="1:13" hidden="1">
      <c r="A989" s="228"/>
      <c r="B989" s="228"/>
      <c r="C989" s="228"/>
      <c r="D989" s="228"/>
      <c r="E989" s="150" t="s">
        <v>1618</v>
      </c>
      <c r="F989" s="69"/>
      <c r="G989" s="6">
        <v>-123197.75999999999</v>
      </c>
      <c r="H989" s="160"/>
      <c r="I989" s="144"/>
      <c r="J989" s="160"/>
      <c r="K989" s="16"/>
    </row>
    <row r="990" spans="1:13" hidden="1">
      <c r="A990" s="228"/>
      <c r="B990" s="228"/>
      <c r="C990" s="228"/>
      <c r="D990" s="228"/>
      <c r="E990" s="150" t="s">
        <v>1619</v>
      </c>
      <c r="F990" s="69"/>
      <c r="G990" s="6">
        <v>-28274.400000000001</v>
      </c>
      <c r="H990" s="160"/>
      <c r="I990" s="144"/>
      <c r="J990" s="160"/>
      <c r="K990" s="16"/>
      <c r="L990" s="10">
        <v>-63334.82</v>
      </c>
      <c r="M990" s="10">
        <f>+G990-L990</f>
        <v>35060.42</v>
      </c>
    </row>
    <row r="991" spans="1:13" hidden="1">
      <c r="A991" s="228"/>
      <c r="B991" s="228"/>
      <c r="C991" s="228"/>
      <c r="D991" s="228"/>
      <c r="E991" s="150" t="s">
        <v>1620</v>
      </c>
      <c r="F991" s="69"/>
      <c r="G991" s="6">
        <v>-85957.2</v>
      </c>
      <c r="H991" s="160"/>
      <c r="I991" s="144"/>
      <c r="J991" s="160"/>
      <c r="K991" s="181"/>
    </row>
    <row r="992" spans="1:13" hidden="1">
      <c r="A992" s="228"/>
      <c r="B992" s="228"/>
      <c r="C992" s="228"/>
      <c r="D992" s="228"/>
      <c r="E992" s="150" t="s">
        <v>1621</v>
      </c>
      <c r="F992" s="69"/>
      <c r="G992" s="6">
        <v>-47476.800000000003</v>
      </c>
      <c r="H992" s="160"/>
      <c r="I992" s="144"/>
      <c r="J992" s="160"/>
      <c r="K992" s="16"/>
    </row>
    <row r="993" spans="1:13" hidden="1">
      <c r="A993" s="228"/>
      <c r="B993" s="228"/>
      <c r="C993" s="228"/>
      <c r="D993" s="228"/>
      <c r="E993" s="150" t="s">
        <v>1622</v>
      </c>
      <c r="F993" s="69"/>
      <c r="G993" s="6">
        <v>-71235.360000000001</v>
      </c>
      <c r="H993" s="160"/>
      <c r="I993" s="144"/>
      <c r="J993" s="160"/>
      <c r="K993" s="91"/>
      <c r="L993" s="10">
        <v>-436901</v>
      </c>
      <c r="M993" s="10">
        <f>+G993-L993</f>
        <v>365665.64</v>
      </c>
    </row>
    <row r="994" spans="1:13" hidden="1">
      <c r="A994" s="228"/>
      <c r="B994" s="228"/>
      <c r="C994" s="228"/>
      <c r="D994" s="228"/>
      <c r="E994" s="150" t="s">
        <v>1623</v>
      </c>
      <c r="F994" s="69"/>
      <c r="G994" s="6">
        <v>-63186.48</v>
      </c>
      <c r="H994" s="160"/>
      <c r="I994" s="144"/>
      <c r="J994" s="160"/>
      <c r="K994" s="16"/>
      <c r="L994" s="10">
        <v>-15000</v>
      </c>
      <c r="M994" s="10">
        <f>+G994-L994</f>
        <v>-48186.48</v>
      </c>
    </row>
    <row r="995" spans="1:13" hidden="1">
      <c r="A995" s="228"/>
      <c r="B995" s="228"/>
      <c r="C995" s="228"/>
      <c r="D995" s="228"/>
      <c r="E995" s="150" t="s">
        <v>1035</v>
      </c>
      <c r="F995" s="69"/>
      <c r="G995" s="6">
        <v>-27820.799999999999</v>
      </c>
      <c r="H995" s="160"/>
      <c r="I995" s="144"/>
      <c r="J995" s="160"/>
      <c r="K995" s="181"/>
      <c r="L995" s="10">
        <v>-1246335.99</v>
      </c>
      <c r="M995" s="10">
        <f>+G995-L995</f>
        <v>1218515.19</v>
      </c>
    </row>
    <row r="996" spans="1:13" hidden="1">
      <c r="A996" s="228"/>
      <c r="B996" s="228"/>
      <c r="C996" s="228"/>
      <c r="D996" s="228"/>
      <c r="E996" s="150" t="s">
        <v>1624</v>
      </c>
      <c r="F996" s="69"/>
      <c r="G996" s="6">
        <v>-492307.20000000001</v>
      </c>
      <c r="H996" s="160"/>
      <c r="I996" s="144"/>
      <c r="J996" s="160"/>
      <c r="K996" s="181"/>
    </row>
    <row r="997" spans="1:13" hidden="1">
      <c r="A997" s="228"/>
      <c r="B997" s="228"/>
      <c r="C997" s="228"/>
      <c r="D997" s="228"/>
      <c r="E997" s="150" t="s">
        <v>1625</v>
      </c>
      <c r="F997" s="69"/>
      <c r="G997" s="6">
        <v>-608580.47</v>
      </c>
      <c r="H997" s="160"/>
      <c r="I997" s="144"/>
      <c r="J997" s="160"/>
      <c r="K997" s="16"/>
      <c r="L997" s="10">
        <v>-25000</v>
      </c>
      <c r="M997" s="10">
        <f>+G997-L997</f>
        <v>-583580.47</v>
      </c>
    </row>
    <row r="998" spans="1:13" hidden="1">
      <c r="A998" s="228"/>
      <c r="B998" s="228"/>
      <c r="C998" s="228"/>
      <c r="D998" s="228"/>
      <c r="E998" s="150" t="s">
        <v>1626</v>
      </c>
      <c r="F998" s="69"/>
      <c r="G998" s="6">
        <v>-45024</v>
      </c>
      <c r="H998" s="160"/>
      <c r="I998" s="144"/>
      <c r="J998" s="160"/>
      <c r="K998" s="181"/>
    </row>
    <row r="999" spans="1:13" hidden="1">
      <c r="A999" s="228"/>
      <c r="B999" s="228"/>
      <c r="C999" s="228"/>
      <c r="D999" s="228"/>
      <c r="E999" s="150" t="s">
        <v>599</v>
      </c>
      <c r="F999" s="69"/>
      <c r="G999" s="6">
        <v>-62240.5</v>
      </c>
      <c r="H999" s="160"/>
      <c r="I999" s="144"/>
      <c r="J999" s="160"/>
      <c r="K999" s="16"/>
    </row>
    <row r="1000" spans="1:13" hidden="1">
      <c r="A1000" s="228"/>
      <c r="B1000" s="228"/>
      <c r="C1000" s="228"/>
      <c r="D1000" s="228"/>
      <c r="E1000" s="150" t="s">
        <v>1627</v>
      </c>
      <c r="F1000" s="69"/>
      <c r="G1000" s="6">
        <v>-2000</v>
      </c>
      <c r="H1000" s="160"/>
      <c r="I1000" s="144"/>
      <c r="J1000" s="160"/>
      <c r="K1000" s="181"/>
      <c r="L1000" s="10">
        <v>-1500</v>
      </c>
      <c r="M1000" s="10">
        <f t="shared" ref="M1000:M1009" si="18">+G1000-L1000</f>
        <v>-500</v>
      </c>
    </row>
    <row r="1001" spans="1:13" hidden="1">
      <c r="A1001" s="228"/>
      <c r="B1001" s="228"/>
      <c r="C1001" s="228"/>
      <c r="D1001" s="228"/>
      <c r="E1001" s="150" t="s">
        <v>599</v>
      </c>
      <c r="F1001" s="69"/>
      <c r="G1001" s="6">
        <v>-26950</v>
      </c>
      <c r="H1001" s="160"/>
      <c r="I1001" s="144"/>
      <c r="J1001" s="160"/>
      <c r="K1001" s="16"/>
      <c r="L1001" s="10">
        <v>-68040</v>
      </c>
      <c r="M1001" s="10">
        <f t="shared" si="18"/>
        <v>41090</v>
      </c>
    </row>
    <row r="1002" spans="1:13" hidden="1">
      <c r="A1002" s="228"/>
      <c r="B1002" s="228"/>
      <c r="C1002" s="228"/>
      <c r="D1002" s="228"/>
      <c r="E1002" s="150" t="s">
        <v>599</v>
      </c>
      <c r="F1002" s="69"/>
      <c r="G1002" s="6">
        <v>-336345.5</v>
      </c>
      <c r="H1002" s="160"/>
      <c r="I1002" s="144"/>
      <c r="J1002" s="160"/>
      <c r="K1002" s="16"/>
      <c r="L1002" s="10">
        <v>-4000</v>
      </c>
      <c r="M1002" s="10">
        <f t="shared" si="18"/>
        <v>-332345.5</v>
      </c>
    </row>
    <row r="1003" spans="1:13" hidden="1">
      <c r="A1003" s="228"/>
      <c r="B1003" s="228"/>
      <c r="C1003" s="228"/>
      <c r="D1003" s="228"/>
      <c r="E1003" s="150" t="s">
        <v>1628</v>
      </c>
      <c r="F1003" s="69"/>
      <c r="G1003" s="6">
        <v>-3500</v>
      </c>
      <c r="H1003" s="160"/>
      <c r="I1003" s="144"/>
      <c r="J1003" s="160"/>
      <c r="K1003" s="16"/>
      <c r="L1003" s="10">
        <v>-6460</v>
      </c>
      <c r="M1003" s="10">
        <f t="shared" si="18"/>
        <v>2960</v>
      </c>
    </row>
    <row r="1004" spans="1:13" hidden="1">
      <c r="A1004" s="228"/>
      <c r="B1004" s="228"/>
      <c r="C1004" s="228"/>
      <c r="D1004" s="228"/>
      <c r="E1004" s="150" t="s">
        <v>1629</v>
      </c>
      <c r="F1004" s="69"/>
      <c r="G1004" s="6">
        <v>-96000</v>
      </c>
      <c r="H1004" s="160"/>
      <c r="I1004" s="144"/>
      <c r="J1004" s="160"/>
      <c r="K1004" s="181"/>
      <c r="L1004" s="10">
        <v>-11300</v>
      </c>
      <c r="M1004" s="10">
        <f t="shared" si="18"/>
        <v>-84700</v>
      </c>
    </row>
    <row r="1005" spans="1:13" hidden="1">
      <c r="A1005" s="228"/>
      <c r="B1005" s="228"/>
      <c r="C1005" s="228"/>
      <c r="D1005" s="228"/>
      <c r="E1005" s="150" t="s">
        <v>1630</v>
      </c>
      <c r="F1005" s="69"/>
      <c r="G1005" s="6">
        <v>-25643.75</v>
      </c>
      <c r="H1005" s="160"/>
      <c r="I1005" s="144"/>
      <c r="J1005" s="160"/>
      <c r="K1005" s="91"/>
    </row>
    <row r="1006" spans="1:13" hidden="1">
      <c r="A1006" s="228"/>
      <c r="B1006" s="228"/>
      <c r="C1006" s="228"/>
      <c r="D1006" s="228"/>
      <c r="E1006" s="150" t="s">
        <v>1631</v>
      </c>
      <c r="F1006" s="69"/>
      <c r="G1006" s="6">
        <v>-10000</v>
      </c>
      <c r="H1006" s="160"/>
      <c r="I1006" s="144"/>
      <c r="J1006" s="160"/>
      <c r="K1006" s="89"/>
    </row>
    <row r="1007" spans="1:13" hidden="1">
      <c r="A1007" s="228"/>
      <c r="B1007" s="228"/>
      <c r="C1007" s="228"/>
      <c r="D1007" s="228"/>
      <c r="E1007" s="150" t="s">
        <v>1632</v>
      </c>
      <c r="F1007" s="69"/>
      <c r="G1007" s="6">
        <v>-100</v>
      </c>
      <c r="H1007" s="160"/>
      <c r="I1007" s="144"/>
      <c r="J1007" s="160"/>
      <c r="K1007" s="91"/>
      <c r="L1007" s="10">
        <v>-1170</v>
      </c>
      <c r="M1007" s="10">
        <f t="shared" si="18"/>
        <v>1070</v>
      </c>
    </row>
    <row r="1008" spans="1:13" hidden="1">
      <c r="A1008" s="228"/>
      <c r="B1008" s="228"/>
      <c r="C1008" s="228"/>
      <c r="D1008" s="228"/>
      <c r="E1008" s="150" t="s">
        <v>1633</v>
      </c>
      <c r="F1008" s="69"/>
      <c r="G1008" s="6">
        <v>-350</v>
      </c>
      <c r="H1008" s="160"/>
      <c r="I1008" s="144"/>
      <c r="J1008" s="160"/>
      <c r="K1008" s="181"/>
      <c r="L1008" s="10">
        <v>-27580</v>
      </c>
      <c r="M1008" s="10">
        <f t="shared" si="18"/>
        <v>27230</v>
      </c>
    </row>
    <row r="1009" spans="1:13" hidden="1">
      <c r="A1009" s="228"/>
      <c r="B1009" s="228"/>
      <c r="C1009" s="228"/>
      <c r="D1009" s="228"/>
      <c r="E1009" s="150" t="s">
        <v>1634</v>
      </c>
      <c r="F1009" s="69"/>
      <c r="G1009" s="6">
        <v>-107676</v>
      </c>
      <c r="H1009" s="160"/>
      <c r="I1009" s="144"/>
      <c r="J1009" s="160"/>
      <c r="K1009" s="16"/>
      <c r="L1009" s="10">
        <v>-241409.02</v>
      </c>
      <c r="M1009" s="10">
        <f t="shared" si="18"/>
        <v>133733.01999999999</v>
      </c>
    </row>
    <row r="1010" spans="1:13" hidden="1">
      <c r="A1010" s="228"/>
      <c r="B1010" s="228"/>
      <c r="C1010" s="228"/>
      <c r="D1010" s="228"/>
      <c r="E1010" s="150" t="s">
        <v>1635</v>
      </c>
      <c r="F1010" s="69"/>
      <c r="G1010" s="6">
        <v>-1304235.58</v>
      </c>
      <c r="H1010" s="160"/>
      <c r="I1010" s="144"/>
      <c r="J1010" s="160"/>
      <c r="K1010" s="16"/>
    </row>
    <row r="1011" spans="1:13" hidden="1">
      <c r="A1011" s="228"/>
      <c r="B1011" s="228"/>
      <c r="C1011" s="228"/>
      <c r="D1011" s="228"/>
      <c r="E1011" s="150" t="s">
        <v>1636</v>
      </c>
      <c r="F1011" s="69"/>
      <c r="G1011" s="6">
        <v>-173829.03</v>
      </c>
      <c r="H1011" s="160"/>
      <c r="I1011" s="144"/>
      <c r="J1011" s="160"/>
      <c r="K1011" s="16"/>
    </row>
    <row r="1012" spans="1:13" hidden="1">
      <c r="A1012" s="228"/>
      <c r="B1012" s="228"/>
      <c r="C1012" s="228"/>
      <c r="D1012" s="228"/>
      <c r="E1012" s="150" t="s">
        <v>1637</v>
      </c>
      <c r="F1012" s="69"/>
      <c r="G1012" s="6">
        <v>-32000</v>
      </c>
      <c r="H1012" s="160"/>
      <c r="I1012" s="144"/>
      <c r="J1012" s="160"/>
      <c r="K1012" s="91"/>
    </row>
    <row r="1013" spans="1:13" hidden="1">
      <c r="A1013" s="228"/>
      <c r="B1013" s="228"/>
      <c r="C1013" s="228"/>
      <c r="D1013" s="228"/>
      <c r="E1013" s="150" t="s">
        <v>1638</v>
      </c>
      <c r="F1013" s="69"/>
      <c r="G1013" s="6">
        <v>-9605</v>
      </c>
      <c r="H1013" s="160"/>
      <c r="I1013" s="144"/>
      <c r="J1013" s="160"/>
      <c r="K1013" s="91"/>
    </row>
    <row r="1014" spans="1:13" hidden="1">
      <c r="A1014" s="228"/>
      <c r="B1014" s="228"/>
      <c r="C1014" s="228"/>
      <c r="D1014" s="228"/>
      <c r="E1014" s="150" t="s">
        <v>1639</v>
      </c>
      <c r="F1014" s="69"/>
      <c r="G1014" s="6">
        <v>-199850</v>
      </c>
      <c r="H1014" s="160"/>
      <c r="I1014" s="144"/>
      <c r="J1014" s="160"/>
      <c r="K1014" s="91"/>
    </row>
    <row r="1015" spans="1:13" hidden="1">
      <c r="A1015" s="228"/>
      <c r="B1015" s="228"/>
      <c r="C1015" s="228"/>
      <c r="D1015" s="228"/>
      <c r="E1015" s="150" t="s">
        <v>1640</v>
      </c>
      <c r="F1015" s="69"/>
      <c r="G1015" s="6">
        <v>-372454.45</v>
      </c>
      <c r="H1015" s="160"/>
      <c r="I1015" s="144"/>
      <c r="J1015" s="160"/>
      <c r="K1015" s="91"/>
    </row>
    <row r="1016" spans="1:13" hidden="1">
      <c r="A1016" s="228"/>
      <c r="B1016" s="228"/>
      <c r="C1016" s="228"/>
      <c r="D1016" s="228"/>
      <c r="E1016" s="150" t="s">
        <v>1641</v>
      </c>
      <c r="F1016" s="69"/>
      <c r="G1016" s="6">
        <v>-164750</v>
      </c>
      <c r="H1016" s="160"/>
      <c r="I1016" s="144"/>
      <c r="J1016" s="160"/>
      <c r="K1016" s="181"/>
      <c r="L1016" s="10">
        <v>-37550</v>
      </c>
      <c r="M1016" s="10">
        <f t="shared" ref="M1016:M1023" si="19">+G1016-L1016</f>
        <v>-127200</v>
      </c>
    </row>
    <row r="1017" spans="1:13" hidden="1">
      <c r="A1017" s="7"/>
      <c r="B1017" s="7"/>
      <c r="C1017" s="7"/>
      <c r="D1017" s="7"/>
      <c r="E1017" s="275" t="s">
        <v>1786</v>
      </c>
      <c r="F1017" s="69"/>
      <c r="G1017" s="6">
        <v>-1480</v>
      </c>
      <c r="H1017" s="160"/>
      <c r="I1017" s="144"/>
      <c r="J1017" s="160"/>
      <c r="K1017" s="91"/>
      <c r="L1017" s="10">
        <v>-1053891.19</v>
      </c>
      <c r="M1017" s="10">
        <f t="shared" si="19"/>
        <v>1052411.19</v>
      </c>
    </row>
    <row r="1018" spans="1:13" hidden="1">
      <c r="A1018" s="228"/>
      <c r="B1018" s="228"/>
      <c r="C1018" s="228"/>
      <c r="D1018" s="228"/>
      <c r="E1018" s="150" t="s">
        <v>1642</v>
      </c>
      <c r="F1018" s="69"/>
      <c r="G1018" s="6">
        <v>-4000</v>
      </c>
      <c r="H1018" s="160"/>
      <c r="I1018" s="144"/>
      <c r="J1018" s="160"/>
      <c r="K1018" s="16"/>
      <c r="L1018" s="10">
        <v>-2000</v>
      </c>
      <c r="M1018" s="10">
        <f t="shared" si="19"/>
        <v>-2000</v>
      </c>
    </row>
    <row r="1019" spans="1:13" hidden="1">
      <c r="A1019" s="228"/>
      <c r="B1019" s="228"/>
      <c r="C1019" s="228"/>
      <c r="D1019" s="228"/>
      <c r="E1019" s="150" t="s">
        <v>1643</v>
      </c>
      <c r="F1019" s="69"/>
      <c r="G1019" s="6">
        <v>-5425</v>
      </c>
      <c r="H1019" s="160"/>
      <c r="I1019" s="144"/>
      <c r="J1019" s="160"/>
      <c r="K1019" s="181"/>
    </row>
    <row r="1020" spans="1:13" hidden="1">
      <c r="A1020" s="228"/>
      <c r="B1020" s="228"/>
      <c r="C1020" s="228"/>
      <c r="D1020" s="228"/>
      <c r="E1020" s="150" t="s">
        <v>1644</v>
      </c>
      <c r="F1020" s="69"/>
      <c r="G1020" s="6">
        <v>-4453.4399999999996</v>
      </c>
      <c r="H1020" s="160"/>
      <c r="I1020" s="144"/>
      <c r="J1020" s="160"/>
      <c r="K1020" s="89"/>
    </row>
    <row r="1021" spans="1:13" hidden="1">
      <c r="A1021" s="228"/>
      <c r="B1021" s="228"/>
      <c r="C1021" s="228"/>
      <c r="D1021" s="228"/>
      <c r="E1021" s="150" t="s">
        <v>1645</v>
      </c>
      <c r="F1021" s="69"/>
      <c r="G1021" s="6">
        <v>-14020</v>
      </c>
      <c r="H1021" s="160"/>
      <c r="I1021" s="144"/>
      <c r="J1021" s="160"/>
      <c r="K1021" s="91"/>
    </row>
    <row r="1022" spans="1:13" hidden="1">
      <c r="A1022" s="228"/>
      <c r="B1022" s="228"/>
      <c r="C1022" s="228"/>
      <c r="D1022" s="228"/>
      <c r="E1022" s="150" t="s">
        <v>1646</v>
      </c>
      <c r="F1022" s="69"/>
      <c r="G1022" s="6">
        <v>-10000</v>
      </c>
      <c r="H1022" s="160"/>
      <c r="I1022" s="144"/>
      <c r="J1022" s="160"/>
      <c r="K1022" s="91"/>
    </row>
    <row r="1023" spans="1:13" hidden="1">
      <c r="A1023" s="228"/>
      <c r="B1023" s="228"/>
      <c r="C1023" s="228"/>
      <c r="D1023" s="228"/>
      <c r="E1023" s="150" t="s">
        <v>1647</v>
      </c>
      <c r="F1023" s="69"/>
      <c r="G1023" s="6">
        <v>-36499</v>
      </c>
      <c r="H1023" s="160"/>
      <c r="I1023" s="144"/>
      <c r="J1023" s="160"/>
      <c r="K1023" s="91"/>
      <c r="L1023" s="10">
        <v>-26671.5</v>
      </c>
      <c r="M1023" s="10">
        <f t="shared" si="19"/>
        <v>-9827.5</v>
      </c>
    </row>
    <row r="1024" spans="1:13" hidden="1">
      <c r="A1024" s="228"/>
      <c r="B1024" s="228"/>
      <c r="C1024" s="228"/>
      <c r="D1024" s="228"/>
      <c r="E1024" s="150" t="s">
        <v>1648</v>
      </c>
      <c r="F1024" s="69"/>
      <c r="G1024" s="6">
        <v>-439888.14</v>
      </c>
      <c r="H1024" s="160"/>
      <c r="I1024" s="144"/>
      <c r="J1024" s="160"/>
      <c r="K1024" s="16"/>
    </row>
    <row r="1025" spans="1:13" hidden="1">
      <c r="A1025" s="228"/>
      <c r="B1025" s="228"/>
      <c r="C1025" s="228"/>
      <c r="D1025" s="228"/>
      <c r="E1025" s="150" t="s">
        <v>1649</v>
      </c>
      <c r="F1025" s="69"/>
      <c r="G1025" s="6">
        <v>-52032.72</v>
      </c>
      <c r="H1025" s="160"/>
      <c r="I1025" s="144"/>
      <c r="J1025" s="160"/>
      <c r="K1025" s="91"/>
      <c r="L1025" s="10">
        <v>-1250</v>
      </c>
      <c r="M1025" s="10">
        <f>+G1025-L1025</f>
        <v>-50782.720000000001</v>
      </c>
    </row>
    <row r="1026" spans="1:13" hidden="1">
      <c r="A1026" s="228"/>
      <c r="B1026" s="228"/>
      <c r="C1026" s="228"/>
      <c r="D1026" s="228"/>
      <c r="E1026" s="150" t="s">
        <v>1650</v>
      </c>
      <c r="F1026" s="69"/>
      <c r="G1026" s="6">
        <v>-17056.599999999999</v>
      </c>
      <c r="H1026" s="160"/>
      <c r="I1026" s="144"/>
      <c r="J1026" s="160"/>
      <c r="K1026" s="181"/>
    </row>
    <row r="1027" spans="1:13" hidden="1">
      <c r="A1027" s="228"/>
      <c r="B1027" s="228"/>
      <c r="C1027" s="228"/>
      <c r="D1027" s="228"/>
      <c r="E1027" s="150" t="s">
        <v>1651</v>
      </c>
      <c r="F1027" s="69"/>
      <c r="G1027" s="6">
        <v>-16625</v>
      </c>
      <c r="H1027" s="160"/>
      <c r="I1027" s="144"/>
      <c r="J1027" s="160"/>
      <c r="K1027" s="16"/>
    </row>
    <row r="1028" spans="1:13" hidden="1">
      <c r="A1028" s="228"/>
      <c r="B1028" s="228"/>
      <c r="C1028" s="228"/>
      <c r="D1028" s="228"/>
      <c r="E1028" s="150" t="s">
        <v>1652</v>
      </c>
      <c r="F1028" s="69"/>
      <c r="G1028" s="6">
        <v>-82146</v>
      </c>
      <c r="H1028" s="160"/>
      <c r="I1028" s="144"/>
      <c r="J1028" s="160"/>
      <c r="K1028" s="16"/>
    </row>
    <row r="1029" spans="1:13" hidden="1">
      <c r="A1029" s="228"/>
      <c r="B1029" s="228"/>
      <c r="C1029" s="228"/>
      <c r="D1029" s="228"/>
      <c r="E1029" s="150" t="s">
        <v>1653</v>
      </c>
      <c r="F1029" s="69"/>
      <c r="G1029" s="6">
        <v>-80460</v>
      </c>
      <c r="H1029" s="160"/>
      <c r="I1029" s="144"/>
      <c r="J1029" s="160"/>
      <c r="K1029" s="181"/>
    </row>
    <row r="1030" spans="1:13" hidden="1">
      <c r="A1030" s="228"/>
      <c r="B1030" s="228"/>
      <c r="C1030" s="228"/>
      <c r="D1030" s="228"/>
      <c r="E1030" s="150" t="s">
        <v>1654</v>
      </c>
      <c r="F1030" s="69"/>
      <c r="G1030" s="6">
        <v>-5220</v>
      </c>
      <c r="H1030" s="160"/>
      <c r="I1030" s="144"/>
      <c r="J1030" s="160"/>
      <c r="K1030" s="181"/>
    </row>
    <row r="1031" spans="1:13" hidden="1">
      <c r="A1031" s="228"/>
      <c r="B1031" s="228"/>
      <c r="C1031" s="228"/>
      <c r="D1031" s="228"/>
      <c r="E1031" s="150" t="s">
        <v>1655</v>
      </c>
      <c r="F1031" s="69"/>
      <c r="G1031" s="6">
        <v>-18640</v>
      </c>
      <c r="H1031" s="160"/>
      <c r="I1031" s="144"/>
      <c r="J1031" s="160"/>
      <c r="K1031" s="16"/>
    </row>
    <row r="1032" spans="1:13" hidden="1">
      <c r="A1032" s="228"/>
      <c r="B1032" s="228"/>
      <c r="C1032" s="228"/>
      <c r="D1032" s="228"/>
      <c r="E1032" s="150" t="s">
        <v>1656</v>
      </c>
      <c r="F1032" s="69"/>
      <c r="G1032" s="6">
        <v>-4198</v>
      </c>
      <c r="H1032" s="160"/>
      <c r="I1032" s="144"/>
      <c r="J1032" s="160"/>
      <c r="K1032" s="16"/>
      <c r="L1032" s="10">
        <v>-82174.679999999993</v>
      </c>
      <c r="M1032" s="10">
        <f>+G1032-L1032</f>
        <v>77976.679999999993</v>
      </c>
    </row>
    <row r="1033" spans="1:13" hidden="1">
      <c r="A1033" s="228"/>
      <c r="B1033" s="228"/>
      <c r="C1033" s="228"/>
      <c r="D1033" s="228"/>
      <c r="E1033" s="150" t="s">
        <v>1657</v>
      </c>
      <c r="F1033" s="69"/>
      <c r="G1033" s="6">
        <v>-9970</v>
      </c>
      <c r="H1033" s="160"/>
      <c r="I1033" s="144"/>
      <c r="J1033" s="160"/>
      <c r="K1033" s="16"/>
    </row>
    <row r="1034" spans="1:13" hidden="1">
      <c r="A1034" s="228"/>
      <c r="B1034" s="228"/>
      <c r="C1034" s="228"/>
      <c r="D1034" s="228"/>
      <c r="E1034" s="150" t="s">
        <v>1658</v>
      </c>
      <c r="F1034" s="69"/>
      <c r="G1034" s="6">
        <v>-6692</v>
      </c>
      <c r="H1034" s="160"/>
      <c r="I1034" s="144"/>
      <c r="J1034" s="160"/>
      <c r="K1034" s="16"/>
    </row>
    <row r="1035" spans="1:13" hidden="1">
      <c r="A1035" s="228"/>
      <c r="B1035" s="228"/>
      <c r="C1035" s="228"/>
      <c r="D1035" s="228"/>
      <c r="E1035" s="150" t="s">
        <v>1659</v>
      </c>
      <c r="F1035" s="69"/>
      <c r="G1035" s="6">
        <v>-7296.5</v>
      </c>
      <c r="H1035" s="160"/>
      <c r="I1035" s="144"/>
      <c r="J1035" s="160"/>
      <c r="K1035" s="16"/>
      <c r="L1035" s="10">
        <v>-13500</v>
      </c>
      <c r="M1035" s="10">
        <f>+G1035-L1035</f>
        <v>6203.5</v>
      </c>
    </row>
    <row r="1036" spans="1:13" hidden="1">
      <c r="A1036" s="228"/>
      <c r="B1036" s="228"/>
      <c r="C1036" s="228"/>
      <c r="D1036" s="228"/>
      <c r="E1036" s="150" t="s">
        <v>1660</v>
      </c>
      <c r="F1036" s="69"/>
      <c r="G1036" s="6">
        <v>-24768</v>
      </c>
      <c r="H1036" s="160"/>
      <c r="I1036" s="144"/>
      <c r="J1036" s="160"/>
      <c r="K1036" s="16"/>
    </row>
    <row r="1037" spans="1:13" hidden="1">
      <c r="A1037" s="228"/>
      <c r="B1037" s="228"/>
      <c r="C1037" s="228"/>
      <c r="D1037" s="228"/>
      <c r="E1037" s="150" t="s">
        <v>1661</v>
      </c>
      <c r="F1037" s="69"/>
      <c r="G1037" s="6">
        <v>-79025.399999999994</v>
      </c>
      <c r="H1037" s="160"/>
      <c r="I1037" s="144"/>
      <c r="J1037" s="160"/>
      <c r="K1037" s="16"/>
    </row>
    <row r="1038" spans="1:13" hidden="1">
      <c r="A1038" s="228"/>
      <c r="B1038" s="228"/>
      <c r="C1038" s="228"/>
      <c r="D1038" s="228"/>
      <c r="E1038" s="150" t="s">
        <v>1662</v>
      </c>
      <c r="F1038" s="69"/>
      <c r="G1038" s="6">
        <v>-200000</v>
      </c>
      <c r="H1038" s="160"/>
      <c r="I1038" s="144"/>
      <c r="J1038" s="160"/>
      <c r="K1038" s="16"/>
    </row>
    <row r="1039" spans="1:13" hidden="1">
      <c r="A1039" s="228"/>
      <c r="B1039" s="228"/>
      <c r="C1039" s="228"/>
      <c r="D1039" s="228"/>
      <c r="E1039" s="150" t="s">
        <v>1663</v>
      </c>
      <c r="F1039" s="69"/>
      <c r="G1039" s="6">
        <v>-133736</v>
      </c>
      <c r="H1039" s="160"/>
      <c r="I1039" s="144"/>
      <c r="J1039" s="160"/>
      <c r="K1039" s="16"/>
    </row>
    <row r="1040" spans="1:13" hidden="1">
      <c r="A1040" s="228"/>
      <c r="B1040" s="228"/>
      <c r="C1040" s="228"/>
      <c r="D1040" s="228"/>
      <c r="E1040" s="150" t="s">
        <v>1664</v>
      </c>
      <c r="F1040" s="69"/>
      <c r="G1040" s="6">
        <v>-31114</v>
      </c>
      <c r="H1040" s="160"/>
      <c r="I1040" s="144"/>
      <c r="J1040" s="160"/>
      <c r="K1040" s="16"/>
      <c r="L1040" s="10">
        <v>-10500</v>
      </c>
      <c r="M1040" s="10">
        <f>+G1040-L1040</f>
        <v>-20614</v>
      </c>
    </row>
    <row r="1041" spans="1:11" hidden="1">
      <c r="A1041" s="228"/>
      <c r="B1041" s="228"/>
      <c r="C1041" s="228"/>
      <c r="D1041" s="228"/>
      <c r="E1041" s="150" t="s">
        <v>1665</v>
      </c>
      <c r="F1041" s="69"/>
      <c r="G1041" s="6">
        <v>-43008</v>
      </c>
      <c r="H1041" s="160"/>
      <c r="I1041" s="144"/>
      <c r="J1041" s="160"/>
      <c r="K1041" s="16"/>
    </row>
    <row r="1042" spans="1:11" hidden="1">
      <c r="A1042" s="228"/>
      <c r="B1042" s="228"/>
      <c r="C1042" s="228"/>
      <c r="D1042" s="228"/>
      <c r="E1042" s="150" t="s">
        <v>1666</v>
      </c>
      <c r="F1042" s="69"/>
      <c r="G1042" s="6">
        <v>-337051</v>
      </c>
      <c r="H1042" s="160"/>
      <c r="I1042" s="144"/>
      <c r="J1042" s="160"/>
      <c r="K1042" s="16"/>
    </row>
    <row r="1043" spans="1:11" hidden="1">
      <c r="A1043" s="7"/>
      <c r="B1043" s="7"/>
      <c r="C1043" s="7"/>
      <c r="D1043" s="7"/>
      <c r="E1043" s="275" t="s">
        <v>1787</v>
      </c>
      <c r="F1043" s="69"/>
      <c r="G1043" s="6">
        <v>-69998</v>
      </c>
      <c r="H1043" s="160"/>
      <c r="I1043" s="144"/>
      <c r="J1043" s="160"/>
      <c r="K1043" s="16"/>
    </row>
    <row r="1044" spans="1:11" hidden="1">
      <c r="A1044" s="228"/>
      <c r="B1044" s="228"/>
      <c r="C1044" s="228"/>
      <c r="D1044" s="228"/>
      <c r="E1044" s="150" t="s">
        <v>1667</v>
      </c>
      <c r="F1044" s="69"/>
      <c r="G1044" s="6">
        <v>-328480</v>
      </c>
      <c r="H1044" s="160"/>
      <c r="I1044" s="144"/>
      <c r="J1044" s="160"/>
      <c r="K1044" s="16"/>
    </row>
    <row r="1045" spans="1:11" hidden="1">
      <c r="A1045" s="228"/>
      <c r="B1045" s="228"/>
      <c r="C1045" s="228"/>
      <c r="D1045" s="228"/>
      <c r="E1045" s="150" t="s">
        <v>1668</v>
      </c>
      <c r="F1045" s="69"/>
      <c r="G1045" s="6">
        <v>-4780</v>
      </c>
      <c r="H1045" s="160"/>
      <c r="I1045" s="144"/>
      <c r="J1045" s="160"/>
      <c r="K1045" s="16"/>
    </row>
    <row r="1046" spans="1:11" hidden="1">
      <c r="A1046" s="228"/>
      <c r="B1046" s="228"/>
      <c r="C1046" s="228"/>
      <c r="D1046" s="228"/>
      <c r="E1046" s="150" t="s">
        <v>1669</v>
      </c>
      <c r="F1046" s="69"/>
      <c r="G1046" s="6">
        <v>-23202.07</v>
      </c>
      <c r="H1046" s="160"/>
      <c r="I1046" s="144"/>
      <c r="J1046" s="160"/>
      <c r="K1046" s="16"/>
    </row>
    <row r="1047" spans="1:11" hidden="1">
      <c r="A1047" s="228"/>
      <c r="B1047" s="228"/>
      <c r="C1047" s="228"/>
      <c r="D1047" s="228"/>
      <c r="E1047" s="150" t="s">
        <v>1670</v>
      </c>
      <c r="F1047" s="69"/>
      <c r="G1047" s="6">
        <v>-51597</v>
      </c>
      <c r="H1047" s="160"/>
      <c r="I1047" s="144"/>
      <c r="J1047" s="160"/>
      <c r="K1047" s="16"/>
    </row>
    <row r="1048" spans="1:11" hidden="1">
      <c r="A1048" s="228"/>
      <c r="B1048" s="228"/>
      <c r="C1048" s="228"/>
      <c r="D1048" s="228"/>
      <c r="E1048" s="150" t="s">
        <v>1671</v>
      </c>
      <c r="F1048" s="69"/>
      <c r="G1048" s="6">
        <v>-1218427.1599999999</v>
      </c>
      <c r="H1048" s="160"/>
      <c r="I1048" s="144"/>
      <c r="J1048" s="160"/>
      <c r="K1048" s="16"/>
    </row>
    <row r="1049" spans="1:11" hidden="1">
      <c r="A1049" s="228"/>
      <c r="B1049" s="228"/>
      <c r="C1049" s="228"/>
      <c r="D1049" s="228"/>
      <c r="E1049" s="150" t="s">
        <v>1672</v>
      </c>
      <c r="F1049" s="69"/>
      <c r="G1049" s="6">
        <v>-8100</v>
      </c>
      <c r="H1049" s="160"/>
      <c r="I1049" s="144"/>
      <c r="J1049" s="160"/>
      <c r="K1049" s="16"/>
    </row>
    <row r="1050" spans="1:11" hidden="1">
      <c r="A1050" s="228"/>
      <c r="B1050" s="228"/>
      <c r="C1050" s="228"/>
      <c r="D1050" s="228"/>
      <c r="E1050" s="150" t="s">
        <v>1144</v>
      </c>
      <c r="F1050" s="69"/>
      <c r="G1050" s="6">
        <v>-143720</v>
      </c>
      <c r="H1050" s="160"/>
      <c r="I1050" s="144"/>
      <c r="J1050" s="160"/>
      <c r="K1050" s="16"/>
    </row>
    <row r="1051" spans="1:11" hidden="1">
      <c r="A1051" s="228"/>
      <c r="B1051" s="228"/>
      <c r="C1051" s="228"/>
      <c r="D1051" s="228"/>
      <c r="E1051" s="150" t="s">
        <v>1036</v>
      </c>
      <c r="F1051" s="69"/>
      <c r="G1051" s="6">
        <v>-397532.13</v>
      </c>
      <c r="H1051" s="160"/>
      <c r="I1051" s="144"/>
      <c r="J1051" s="160"/>
      <c r="K1051" s="16"/>
    </row>
    <row r="1052" spans="1:11" hidden="1">
      <c r="A1052" s="228"/>
      <c r="B1052" s="228"/>
      <c r="C1052" s="228"/>
      <c r="D1052" s="228"/>
      <c r="E1052" s="150" t="s">
        <v>1037</v>
      </c>
      <c r="F1052" s="69"/>
      <c r="G1052" s="6">
        <v>-28136.31</v>
      </c>
      <c r="H1052" s="160"/>
      <c r="I1052" s="144"/>
      <c r="J1052" s="160"/>
      <c r="K1052" s="16"/>
    </row>
    <row r="1053" spans="1:11" hidden="1">
      <c r="A1053" s="228"/>
      <c r="B1053" s="228"/>
      <c r="C1053" s="228"/>
      <c r="D1053" s="228"/>
      <c r="E1053" s="150" t="s">
        <v>1049</v>
      </c>
      <c r="F1053" s="69"/>
      <c r="G1053" s="6">
        <v>-5408</v>
      </c>
      <c r="H1053" s="160"/>
      <c r="I1053" s="144"/>
      <c r="J1053" s="160"/>
      <c r="K1053" s="16"/>
    </row>
    <row r="1054" spans="1:11" hidden="1">
      <c r="A1054" s="228"/>
      <c r="B1054" s="228"/>
      <c r="C1054" s="228"/>
      <c r="D1054" s="228"/>
      <c r="E1054" s="150" t="s">
        <v>1038</v>
      </c>
      <c r="F1054" s="69"/>
      <c r="G1054" s="6">
        <v>-32000</v>
      </c>
      <c r="H1054" s="160"/>
      <c r="I1054" s="144"/>
      <c r="J1054" s="160"/>
      <c r="K1054" s="16"/>
    </row>
    <row r="1055" spans="1:11" hidden="1">
      <c r="A1055" s="228"/>
      <c r="B1055" s="228"/>
      <c r="C1055" s="228"/>
      <c r="D1055" s="228"/>
      <c r="E1055" s="150" t="s">
        <v>1673</v>
      </c>
      <c r="F1055" s="69"/>
      <c r="G1055" s="6">
        <v>-20000</v>
      </c>
      <c r="H1055" s="160"/>
      <c r="I1055" s="144"/>
      <c r="J1055" s="160"/>
      <c r="K1055" s="16"/>
    </row>
    <row r="1056" spans="1:11" hidden="1">
      <c r="A1056" s="228"/>
      <c r="B1056" s="228"/>
      <c r="C1056" s="228"/>
      <c r="D1056" s="228"/>
      <c r="E1056" s="150" t="s">
        <v>1674</v>
      </c>
      <c r="F1056" s="69"/>
      <c r="G1056" s="6">
        <v>-3500</v>
      </c>
      <c r="H1056" s="160"/>
      <c r="I1056" s="144"/>
      <c r="J1056" s="160"/>
      <c r="K1056" s="16"/>
    </row>
    <row r="1057" spans="1:13" hidden="1">
      <c r="A1057" s="228"/>
      <c r="B1057" s="228"/>
      <c r="C1057" s="228"/>
      <c r="D1057" s="228"/>
      <c r="E1057" s="150" t="s">
        <v>1675</v>
      </c>
      <c r="F1057" s="69"/>
      <c r="G1057" s="6">
        <v>-751963.09</v>
      </c>
      <c r="H1057" s="160"/>
      <c r="I1057" s="144"/>
      <c r="J1057" s="160"/>
      <c r="K1057" s="16"/>
    </row>
    <row r="1058" spans="1:13" hidden="1">
      <c r="A1058" s="228"/>
      <c r="B1058" s="228"/>
      <c r="C1058" s="228"/>
      <c r="D1058" s="228"/>
      <c r="E1058" s="150" t="s">
        <v>1676</v>
      </c>
      <c r="F1058" s="69"/>
      <c r="G1058" s="6">
        <v>-1309551.0900000001</v>
      </c>
      <c r="H1058" s="160"/>
      <c r="I1058" s="144"/>
      <c r="J1058" s="160"/>
      <c r="K1058" s="16"/>
    </row>
    <row r="1059" spans="1:13" hidden="1">
      <c r="A1059" s="228"/>
      <c r="B1059" s="228"/>
      <c r="C1059" s="228"/>
      <c r="D1059" s="228"/>
      <c r="E1059" s="150" t="s">
        <v>1677</v>
      </c>
      <c r="F1059" s="69"/>
      <c r="G1059" s="6">
        <v>-64959.54</v>
      </c>
      <c r="H1059" s="160"/>
      <c r="I1059" s="144"/>
      <c r="J1059" s="160"/>
      <c r="K1059" s="16"/>
    </row>
    <row r="1060" spans="1:13" hidden="1">
      <c r="A1060" s="228"/>
      <c r="B1060" s="228"/>
      <c r="C1060" s="228"/>
      <c r="D1060" s="228"/>
      <c r="E1060" s="150" t="s">
        <v>1678</v>
      </c>
      <c r="F1060" s="69"/>
      <c r="G1060" s="6">
        <v>-63334.82</v>
      </c>
      <c r="H1060" s="160"/>
      <c r="I1060" s="144"/>
      <c r="J1060" s="160"/>
      <c r="K1060" s="16"/>
    </row>
    <row r="1061" spans="1:13" hidden="1">
      <c r="A1061" s="228"/>
      <c r="B1061" s="228"/>
      <c r="C1061" s="228"/>
      <c r="D1061" s="228"/>
      <c r="E1061" s="150" t="s">
        <v>1679</v>
      </c>
      <c r="F1061" s="69"/>
      <c r="G1061" s="6">
        <v>-26332.37</v>
      </c>
      <c r="H1061" s="160"/>
      <c r="I1061" s="144"/>
      <c r="J1061" s="160"/>
      <c r="K1061" s="16"/>
    </row>
    <row r="1062" spans="1:13" hidden="1">
      <c r="A1062" s="228"/>
      <c r="B1062" s="228"/>
      <c r="C1062" s="228"/>
      <c r="D1062" s="228"/>
      <c r="E1062" s="150" t="s">
        <v>1680</v>
      </c>
      <c r="F1062" s="69"/>
      <c r="G1062" s="6">
        <v>-2028318.45</v>
      </c>
      <c r="H1062" s="160"/>
      <c r="I1062" s="144"/>
      <c r="J1062" s="160"/>
      <c r="K1062" s="16"/>
    </row>
    <row r="1063" spans="1:13" hidden="1">
      <c r="A1063" s="228"/>
      <c r="B1063" s="228"/>
      <c r="C1063" s="228"/>
      <c r="D1063" s="228"/>
      <c r="E1063" s="150" t="s">
        <v>1681</v>
      </c>
      <c r="F1063" s="69"/>
      <c r="G1063" s="6">
        <v>-436901</v>
      </c>
      <c r="H1063" s="160"/>
      <c r="I1063" s="144"/>
      <c r="J1063" s="160"/>
      <c r="K1063" s="16"/>
    </row>
    <row r="1064" spans="1:13" hidden="1">
      <c r="A1064" s="228"/>
      <c r="B1064" s="228"/>
      <c r="C1064" s="228"/>
      <c r="D1064" s="228"/>
      <c r="E1064" s="150" t="s">
        <v>1682</v>
      </c>
      <c r="F1064" s="69"/>
      <c r="G1064" s="6">
        <v>-15000</v>
      </c>
      <c r="H1064" s="160"/>
      <c r="I1064" s="144"/>
      <c r="J1064" s="160"/>
      <c r="K1064" s="16"/>
    </row>
    <row r="1065" spans="1:13" hidden="1">
      <c r="A1065" s="228"/>
      <c r="B1065" s="228"/>
      <c r="C1065" s="228"/>
      <c r="D1065" s="228"/>
      <c r="E1065" s="150" t="s">
        <v>1683</v>
      </c>
      <c r="F1065" s="69"/>
      <c r="G1065" s="6">
        <v>-1730032.44</v>
      </c>
      <c r="H1065" s="160"/>
      <c r="I1065" s="144"/>
      <c r="J1065" s="160"/>
      <c r="K1065" s="16"/>
      <c r="L1065" s="10">
        <v>-7669.75</v>
      </c>
      <c r="M1065" s="10">
        <f>+G1065-L1065</f>
        <v>-1722362.69</v>
      </c>
    </row>
    <row r="1066" spans="1:13" hidden="1">
      <c r="A1066" s="228"/>
      <c r="B1066" s="228"/>
      <c r="C1066" s="228"/>
      <c r="D1066" s="228"/>
      <c r="E1066" s="150" t="s">
        <v>1684</v>
      </c>
      <c r="F1066" s="69"/>
      <c r="G1066" s="6">
        <v>-70997.77</v>
      </c>
      <c r="H1066" s="160"/>
      <c r="I1066" s="144"/>
      <c r="J1066" s="160"/>
      <c r="K1066" s="16"/>
    </row>
    <row r="1067" spans="1:13" hidden="1">
      <c r="A1067" s="228"/>
      <c r="B1067" s="228"/>
      <c r="C1067" s="228"/>
      <c r="D1067" s="228"/>
      <c r="E1067" s="150" t="s">
        <v>1039</v>
      </c>
      <c r="F1067" s="69"/>
      <c r="G1067" s="6">
        <v>-25000</v>
      </c>
      <c r="H1067" s="160"/>
      <c r="I1067" s="144"/>
      <c r="J1067" s="160"/>
      <c r="K1067" s="16"/>
    </row>
    <row r="1068" spans="1:13" hidden="1">
      <c r="A1068" s="228"/>
      <c r="B1068" s="228"/>
      <c r="C1068" s="228"/>
      <c r="D1068" s="228"/>
      <c r="E1068" s="150" t="s">
        <v>1685</v>
      </c>
      <c r="F1068" s="69"/>
      <c r="G1068" s="6">
        <v>-35000</v>
      </c>
      <c r="H1068" s="160"/>
      <c r="I1068" s="144"/>
      <c r="J1068" s="160"/>
      <c r="K1068" s="181"/>
    </row>
    <row r="1069" spans="1:13" hidden="1">
      <c r="A1069" s="240"/>
      <c r="B1069" s="240"/>
      <c r="C1069" s="240"/>
      <c r="D1069" s="240"/>
      <c r="E1069" s="279" t="s">
        <v>1942</v>
      </c>
      <c r="F1069" s="78"/>
      <c r="G1069" s="6">
        <v>-439465.49</v>
      </c>
      <c r="H1069" s="160"/>
      <c r="I1069" s="144"/>
      <c r="J1069" s="160"/>
      <c r="K1069" s="16"/>
    </row>
    <row r="1070" spans="1:13" hidden="1">
      <c r="A1070" s="228"/>
      <c r="B1070" s="228"/>
      <c r="C1070" s="228"/>
      <c r="D1070" s="228"/>
      <c r="E1070" s="150" t="s">
        <v>600</v>
      </c>
      <c r="F1070" s="69"/>
      <c r="G1070" s="6">
        <v>-1370700</v>
      </c>
      <c r="H1070" s="160"/>
      <c r="I1070" s="144"/>
      <c r="J1070" s="160"/>
      <c r="K1070" s="16"/>
    </row>
    <row r="1071" spans="1:13" hidden="1">
      <c r="A1071" s="229"/>
      <c r="B1071" s="229"/>
      <c r="C1071" s="229"/>
      <c r="D1071" s="229"/>
      <c r="E1071" s="278" t="s">
        <v>1914</v>
      </c>
      <c r="F1071" s="78"/>
      <c r="G1071" s="6">
        <v>-8000</v>
      </c>
      <c r="H1071" s="160"/>
      <c r="I1071" s="144"/>
      <c r="J1071" s="160"/>
      <c r="K1071" s="16"/>
    </row>
    <row r="1072" spans="1:13" hidden="1">
      <c r="A1072" s="228"/>
      <c r="B1072" s="228"/>
      <c r="C1072" s="228"/>
      <c r="D1072" s="228"/>
      <c r="E1072" s="150" t="s">
        <v>1117</v>
      </c>
      <c r="F1072" s="69"/>
      <c r="G1072" s="6">
        <v>-1500</v>
      </c>
      <c r="H1072" s="160"/>
      <c r="I1072" s="144"/>
      <c r="J1072" s="160"/>
      <c r="K1072" s="16"/>
    </row>
    <row r="1073" spans="1:11" hidden="1">
      <c r="A1073" s="228"/>
      <c r="B1073" s="228"/>
      <c r="C1073" s="228"/>
      <c r="D1073" s="228"/>
      <c r="E1073" s="150" t="s">
        <v>1686</v>
      </c>
      <c r="F1073" s="69"/>
      <c r="G1073" s="6">
        <v>-16150</v>
      </c>
      <c r="H1073" s="160"/>
      <c r="I1073" s="144"/>
      <c r="J1073" s="160"/>
      <c r="K1073" s="16"/>
    </row>
    <row r="1074" spans="1:11" hidden="1">
      <c r="A1074" s="228"/>
      <c r="B1074" s="228"/>
      <c r="C1074" s="228"/>
      <c r="D1074" s="228"/>
      <c r="E1074" s="150" t="s">
        <v>1118</v>
      </c>
      <c r="F1074" s="69"/>
      <c r="G1074" s="6">
        <v>-68040</v>
      </c>
      <c r="H1074" s="160"/>
      <c r="I1074" s="144"/>
      <c r="J1074" s="160"/>
      <c r="K1074" s="16"/>
    </row>
    <row r="1075" spans="1:11" hidden="1">
      <c r="A1075" s="229"/>
      <c r="B1075" s="229"/>
      <c r="C1075" s="229"/>
      <c r="D1075" s="229"/>
      <c r="E1075" s="278" t="s">
        <v>1915</v>
      </c>
      <c r="F1075" s="78"/>
      <c r="G1075" s="6">
        <v>-3600</v>
      </c>
      <c r="H1075" s="160"/>
      <c r="I1075" s="144"/>
      <c r="J1075" s="160"/>
      <c r="K1075" s="16"/>
    </row>
    <row r="1076" spans="1:11" hidden="1">
      <c r="A1076" s="228"/>
      <c r="B1076" s="228"/>
      <c r="C1076" s="228"/>
      <c r="D1076" s="228"/>
      <c r="E1076" s="150" t="s">
        <v>1687</v>
      </c>
      <c r="F1076" s="69"/>
      <c r="G1076" s="6">
        <v>-4000</v>
      </c>
      <c r="H1076" s="160"/>
      <c r="I1076" s="144"/>
      <c r="J1076" s="160"/>
      <c r="K1076" s="16"/>
    </row>
    <row r="1077" spans="1:11" hidden="1">
      <c r="A1077" s="228"/>
      <c r="B1077" s="228"/>
      <c r="C1077" s="228"/>
      <c r="D1077" s="228"/>
      <c r="E1077" s="150" t="s">
        <v>1688</v>
      </c>
      <c r="F1077" s="69"/>
      <c r="G1077" s="6">
        <v>-11457</v>
      </c>
      <c r="H1077" s="160"/>
      <c r="I1077" s="144"/>
      <c r="J1077" s="160"/>
      <c r="K1077" s="16"/>
    </row>
    <row r="1078" spans="1:11" hidden="1">
      <c r="A1078" s="228"/>
      <c r="B1078" s="228"/>
      <c r="C1078" s="228"/>
      <c r="D1078" s="228"/>
      <c r="E1078" s="150" t="s">
        <v>1119</v>
      </c>
      <c r="F1078" s="69"/>
      <c r="G1078" s="6">
        <v>-6460</v>
      </c>
      <c r="H1078" s="160"/>
      <c r="I1078" s="144"/>
      <c r="J1078" s="160"/>
      <c r="K1078" s="16"/>
    </row>
    <row r="1079" spans="1:11" hidden="1">
      <c r="A1079" s="228"/>
      <c r="B1079" s="228"/>
      <c r="C1079" s="228"/>
      <c r="D1079" s="228"/>
      <c r="E1079" s="150" t="s">
        <v>1689</v>
      </c>
      <c r="F1079" s="69"/>
      <c r="G1079" s="6">
        <v>-11300</v>
      </c>
      <c r="H1079" s="160"/>
      <c r="I1079" s="144"/>
      <c r="J1079" s="160"/>
      <c r="K1079" s="16"/>
    </row>
    <row r="1080" spans="1:11" hidden="1">
      <c r="A1080" s="228"/>
      <c r="B1080" s="228"/>
      <c r="C1080" s="228"/>
      <c r="D1080" s="228"/>
      <c r="E1080" s="150" t="s">
        <v>1690</v>
      </c>
      <c r="F1080" s="69"/>
      <c r="G1080" s="6">
        <v>-46400</v>
      </c>
      <c r="H1080" s="160"/>
      <c r="I1080" s="144"/>
      <c r="J1080" s="160"/>
      <c r="K1080" s="16"/>
    </row>
    <row r="1081" spans="1:11" hidden="1">
      <c r="A1081" s="228"/>
      <c r="B1081" s="228"/>
      <c r="C1081" s="228"/>
      <c r="D1081" s="228"/>
      <c r="E1081" s="150" t="s">
        <v>1691</v>
      </c>
      <c r="F1081" s="69"/>
      <c r="G1081" s="6">
        <v>-14787</v>
      </c>
      <c r="H1081" s="160"/>
      <c r="I1081" s="144"/>
      <c r="J1081" s="160"/>
      <c r="K1081" s="16"/>
    </row>
    <row r="1082" spans="1:11" hidden="1">
      <c r="A1082" s="228"/>
      <c r="B1082" s="228"/>
      <c r="C1082" s="228"/>
      <c r="D1082" s="228"/>
      <c r="E1082" s="150" t="s">
        <v>1120</v>
      </c>
      <c r="F1082" s="69"/>
      <c r="G1082" s="6">
        <v>-1170</v>
      </c>
      <c r="H1082" s="160"/>
      <c r="I1082" s="144"/>
      <c r="J1082" s="160"/>
      <c r="K1082" s="16"/>
    </row>
    <row r="1083" spans="1:11" hidden="1">
      <c r="A1083" s="228"/>
      <c r="B1083" s="228"/>
      <c r="C1083" s="228"/>
      <c r="D1083" s="228"/>
      <c r="E1083" s="150" t="s">
        <v>1121</v>
      </c>
      <c r="F1083" s="69"/>
      <c r="G1083" s="6">
        <v>-27580</v>
      </c>
      <c r="H1083" s="160"/>
      <c r="I1083" s="144"/>
      <c r="J1083" s="160"/>
      <c r="K1083" s="16"/>
    </row>
    <row r="1084" spans="1:11" hidden="1">
      <c r="A1084" s="228"/>
      <c r="B1084" s="228"/>
      <c r="C1084" s="228"/>
      <c r="D1084" s="228"/>
      <c r="E1084" s="150" t="s">
        <v>1122</v>
      </c>
      <c r="F1084" s="69"/>
      <c r="G1084" s="6">
        <v>-241409.02</v>
      </c>
      <c r="H1084" s="160"/>
      <c r="I1084" s="144"/>
      <c r="J1084" s="160"/>
      <c r="K1084" s="16"/>
    </row>
    <row r="1085" spans="1:11" hidden="1">
      <c r="A1085" s="228"/>
      <c r="B1085" s="228"/>
      <c r="C1085" s="228"/>
      <c r="D1085" s="228"/>
      <c r="E1085" s="150" t="s">
        <v>1040</v>
      </c>
      <c r="F1085" s="69"/>
      <c r="G1085" s="6">
        <v>-35000</v>
      </c>
      <c r="H1085" s="160"/>
      <c r="I1085" s="144"/>
      <c r="J1085" s="160"/>
      <c r="K1085" s="16"/>
    </row>
    <row r="1086" spans="1:11" hidden="1">
      <c r="A1086" s="228"/>
      <c r="B1086" s="228"/>
      <c r="C1086" s="228"/>
      <c r="D1086" s="228"/>
      <c r="E1086" s="150" t="s">
        <v>1692</v>
      </c>
      <c r="F1086" s="69"/>
      <c r="G1086" s="6">
        <v>-1360</v>
      </c>
      <c r="H1086" s="160"/>
      <c r="I1086" s="144"/>
      <c r="J1086" s="160"/>
      <c r="K1086" s="16"/>
    </row>
    <row r="1087" spans="1:11" hidden="1">
      <c r="A1087" s="228"/>
      <c r="B1087" s="228"/>
      <c r="C1087" s="228"/>
      <c r="D1087" s="228"/>
      <c r="E1087" s="150" t="s">
        <v>1693</v>
      </c>
      <c r="F1087" s="69"/>
      <c r="G1087" s="6">
        <v>-1000</v>
      </c>
      <c r="H1087" s="160"/>
      <c r="I1087" s="144"/>
      <c r="J1087" s="160"/>
      <c r="K1087" s="16"/>
    </row>
    <row r="1088" spans="1:11" hidden="1">
      <c r="A1088" s="228"/>
      <c r="B1088" s="228"/>
      <c r="C1088" s="228"/>
      <c r="D1088" s="228"/>
      <c r="E1088" s="274" t="s">
        <v>1694</v>
      </c>
      <c r="F1088" s="69"/>
      <c r="G1088" s="6">
        <v>-20000</v>
      </c>
      <c r="H1088" s="160"/>
      <c r="I1088" s="144"/>
      <c r="J1088" s="160"/>
      <c r="K1088" s="16"/>
    </row>
    <row r="1089" spans="1:11" hidden="1">
      <c r="A1089" s="228"/>
      <c r="B1089" s="228"/>
      <c r="C1089" s="228"/>
      <c r="D1089" s="228"/>
      <c r="E1089" s="274" t="s">
        <v>1695</v>
      </c>
      <c r="F1089" s="69"/>
      <c r="G1089" s="6">
        <v>-18013971.260000002</v>
      </c>
      <c r="H1089" s="160"/>
      <c r="I1089" s="144"/>
      <c r="J1089" s="160"/>
      <c r="K1089" s="16"/>
    </row>
    <row r="1090" spans="1:11" hidden="1">
      <c r="A1090" s="240"/>
      <c r="B1090" s="240"/>
      <c r="C1090" s="240"/>
      <c r="D1090" s="240"/>
      <c r="E1090" s="240" t="s">
        <v>1943</v>
      </c>
      <c r="F1090" s="78"/>
      <c r="G1090" s="6">
        <v>17500</v>
      </c>
      <c r="H1090" s="160"/>
      <c r="I1090" s="144"/>
      <c r="J1090" s="160"/>
      <c r="K1090" s="16"/>
    </row>
    <row r="1091" spans="1:11" hidden="1">
      <c r="A1091" s="228"/>
      <c r="B1091" s="228"/>
      <c r="C1091" s="228"/>
      <c r="D1091" s="228"/>
      <c r="E1091" s="274" t="s">
        <v>1696</v>
      </c>
      <c r="F1091" s="69"/>
      <c r="G1091" s="6">
        <v>-354900</v>
      </c>
      <c r="H1091" s="160"/>
      <c r="I1091" s="144"/>
      <c r="J1091" s="160"/>
      <c r="K1091" s="16"/>
    </row>
    <row r="1092" spans="1:11" hidden="1">
      <c r="A1092" s="240"/>
      <c r="B1092" s="240"/>
      <c r="C1092" s="240"/>
      <c r="D1092" s="240"/>
      <c r="E1092" s="240" t="s">
        <v>1944</v>
      </c>
      <c r="F1092" s="78"/>
      <c r="G1092" s="6">
        <v>200000</v>
      </c>
      <c r="H1092" s="160"/>
      <c r="I1092" s="144"/>
      <c r="J1092" s="160"/>
      <c r="K1092" s="16"/>
    </row>
    <row r="1093" spans="1:11" hidden="1">
      <c r="A1093" s="228"/>
      <c r="B1093" s="228"/>
      <c r="C1093" s="228"/>
      <c r="D1093" s="228"/>
      <c r="E1093" s="274" t="s">
        <v>1697</v>
      </c>
      <c r="F1093" s="69"/>
      <c r="G1093" s="6">
        <v>-8000</v>
      </c>
      <c r="H1093" s="160"/>
      <c r="I1093" s="144"/>
      <c r="J1093" s="160"/>
      <c r="K1093" s="16"/>
    </row>
    <row r="1094" spans="1:11" hidden="1">
      <c r="A1094" s="228"/>
      <c r="B1094" s="228"/>
      <c r="C1094" s="228"/>
      <c r="D1094" s="228"/>
      <c r="E1094" s="274" t="s">
        <v>1698</v>
      </c>
      <c r="F1094" s="69"/>
      <c r="G1094" s="6">
        <v>-37550</v>
      </c>
      <c r="H1094" s="160"/>
      <c r="I1094" s="144"/>
      <c r="J1094" s="160"/>
      <c r="K1094" s="16"/>
    </row>
    <row r="1095" spans="1:11" hidden="1">
      <c r="A1095" s="228"/>
      <c r="B1095" s="228"/>
      <c r="C1095" s="228"/>
      <c r="D1095" s="228"/>
      <c r="E1095" s="274" t="s">
        <v>1699</v>
      </c>
      <c r="F1095" s="69"/>
      <c r="G1095" s="6">
        <v>-1053891.19</v>
      </c>
      <c r="H1095" s="160"/>
      <c r="I1095" s="144"/>
      <c r="J1095" s="160"/>
      <c r="K1095" s="16"/>
    </row>
    <row r="1096" spans="1:11" hidden="1">
      <c r="A1096" s="228"/>
      <c r="B1096" s="228"/>
      <c r="C1096" s="228"/>
      <c r="D1096" s="228"/>
      <c r="E1096" s="274" t="s">
        <v>1700</v>
      </c>
      <c r="F1096" s="69"/>
      <c r="G1096" s="6">
        <v>-2000</v>
      </c>
      <c r="H1096" s="160"/>
      <c r="I1096" s="144"/>
      <c r="J1096" s="160"/>
      <c r="K1096" s="16"/>
    </row>
    <row r="1097" spans="1:11" hidden="1">
      <c r="A1097" s="228"/>
      <c r="B1097" s="228"/>
      <c r="C1097" s="228"/>
      <c r="D1097" s="228"/>
      <c r="E1097" s="274" t="s">
        <v>1701</v>
      </c>
      <c r="F1097" s="69"/>
      <c r="G1097" s="6">
        <v>-416978.98</v>
      </c>
      <c r="H1097" s="160"/>
      <c r="I1097" s="144"/>
      <c r="J1097" s="160"/>
      <c r="K1097" s="16"/>
    </row>
    <row r="1098" spans="1:11" hidden="1">
      <c r="A1098" s="228"/>
      <c r="B1098" s="228"/>
      <c r="C1098" s="228"/>
      <c r="D1098" s="228"/>
      <c r="E1098" s="274" t="s">
        <v>1702</v>
      </c>
      <c r="F1098" s="69"/>
      <c r="G1098" s="6">
        <v>-54375</v>
      </c>
      <c r="H1098" s="160"/>
      <c r="I1098" s="144"/>
      <c r="J1098" s="160"/>
      <c r="K1098" s="16"/>
    </row>
    <row r="1099" spans="1:11" hidden="1">
      <c r="A1099" s="228"/>
      <c r="B1099" s="228"/>
      <c r="C1099" s="228"/>
      <c r="D1099" s="228"/>
      <c r="E1099" s="274" t="s">
        <v>1703</v>
      </c>
      <c r="F1099" s="69"/>
      <c r="G1099" s="6">
        <v>-1371009.45</v>
      </c>
      <c r="H1099" s="160"/>
      <c r="I1099" s="144"/>
      <c r="J1099" s="160"/>
      <c r="K1099" s="16"/>
    </row>
    <row r="1100" spans="1:11" hidden="1">
      <c r="A1100" s="228"/>
      <c r="B1100" s="228"/>
      <c r="C1100" s="228"/>
      <c r="D1100" s="228"/>
      <c r="E1100" s="274" t="s">
        <v>1123</v>
      </c>
      <c r="F1100" s="69"/>
      <c r="G1100" s="6">
        <v>-500000</v>
      </c>
      <c r="H1100" s="160"/>
      <c r="I1100" s="144"/>
      <c r="J1100" s="160"/>
      <c r="K1100" s="16"/>
    </row>
    <row r="1101" spans="1:11" hidden="1">
      <c r="A1101" s="228"/>
      <c r="B1101" s="228"/>
      <c r="C1101" s="228"/>
      <c r="D1101" s="228"/>
      <c r="E1101" s="274" t="s">
        <v>1704</v>
      </c>
      <c r="F1101" s="69"/>
      <c r="G1101" s="6">
        <v>-26671.5</v>
      </c>
      <c r="H1101" s="160"/>
      <c r="I1101" s="144"/>
      <c r="J1101" s="160"/>
      <c r="K1101" s="16"/>
    </row>
    <row r="1102" spans="1:11" hidden="1">
      <c r="A1102" s="228"/>
      <c r="B1102" s="228"/>
      <c r="C1102" s="228"/>
      <c r="D1102" s="228"/>
      <c r="E1102" s="274" t="s">
        <v>1705</v>
      </c>
      <c r="F1102" s="69"/>
      <c r="G1102" s="6">
        <v>-4500</v>
      </c>
      <c r="H1102" s="160"/>
      <c r="I1102" s="144"/>
      <c r="J1102" s="160"/>
      <c r="K1102" s="16"/>
    </row>
    <row r="1103" spans="1:11" hidden="1">
      <c r="A1103" s="228"/>
      <c r="B1103" s="228"/>
      <c r="C1103" s="228"/>
      <c r="D1103" s="228"/>
      <c r="E1103" s="274" t="s">
        <v>1145</v>
      </c>
      <c r="F1103" s="69"/>
      <c r="G1103" s="6">
        <v>-1250</v>
      </c>
      <c r="H1103" s="160"/>
      <c r="I1103" s="144"/>
      <c r="J1103" s="160"/>
      <c r="K1103" s="16"/>
    </row>
    <row r="1104" spans="1:11" hidden="1">
      <c r="A1104" s="228"/>
      <c r="B1104" s="228"/>
      <c r="C1104" s="228"/>
      <c r="D1104" s="228"/>
      <c r="E1104" s="274" t="s">
        <v>1706</v>
      </c>
      <c r="F1104" s="69"/>
      <c r="G1104" s="6">
        <v>-124703.25</v>
      </c>
      <c r="H1104" s="160"/>
      <c r="I1104" s="144"/>
      <c r="J1104" s="160"/>
      <c r="K1104" s="16"/>
    </row>
    <row r="1105" spans="1:11" hidden="1">
      <c r="A1105" s="228"/>
      <c r="B1105" s="228"/>
      <c r="C1105" s="228"/>
      <c r="D1105" s="228"/>
      <c r="E1105" s="274" t="s">
        <v>602</v>
      </c>
      <c r="F1105" s="69"/>
      <c r="G1105" s="6">
        <v>-39717</v>
      </c>
      <c r="H1105" s="160"/>
      <c r="I1105" s="144"/>
      <c r="J1105" s="160"/>
      <c r="K1105" s="16"/>
    </row>
    <row r="1106" spans="1:11" hidden="1">
      <c r="A1106" s="228"/>
      <c r="B1106" s="228"/>
      <c r="C1106" s="228"/>
      <c r="D1106" s="228"/>
      <c r="E1106" s="274" t="s">
        <v>601</v>
      </c>
      <c r="F1106" s="69"/>
      <c r="G1106" s="6">
        <v>-26706.06</v>
      </c>
      <c r="H1106" s="160"/>
      <c r="I1106" s="144"/>
      <c r="J1106" s="160"/>
      <c r="K1106" s="16"/>
    </row>
    <row r="1107" spans="1:11" hidden="1">
      <c r="A1107" s="228"/>
      <c r="B1107" s="228"/>
      <c r="C1107" s="228"/>
      <c r="D1107" s="228"/>
      <c r="E1107" s="274" t="s">
        <v>1707</v>
      </c>
      <c r="F1107" s="69"/>
      <c r="G1107" s="6">
        <v>-132781.60999999999</v>
      </c>
      <c r="H1107" s="160"/>
      <c r="I1107" s="144"/>
      <c r="J1107" s="160"/>
      <c r="K1107" s="16"/>
    </row>
    <row r="1108" spans="1:11" hidden="1">
      <c r="A1108" s="228"/>
      <c r="B1108" s="228"/>
      <c r="C1108" s="228"/>
      <c r="D1108" s="228"/>
      <c r="E1108" s="274" t="s">
        <v>1708</v>
      </c>
      <c r="F1108" s="69"/>
      <c r="G1108" s="6">
        <v>-397542.68</v>
      </c>
      <c r="H1108" s="160"/>
      <c r="I1108" s="144"/>
      <c r="J1108" s="160"/>
      <c r="K1108" s="16"/>
    </row>
    <row r="1109" spans="1:11" hidden="1">
      <c r="A1109" s="228"/>
      <c r="B1109" s="228"/>
      <c r="C1109" s="228"/>
      <c r="D1109" s="228"/>
      <c r="E1109" s="274" t="s">
        <v>1041</v>
      </c>
      <c r="F1109" s="69"/>
      <c r="G1109" s="6">
        <v>-191881.94</v>
      </c>
      <c r="H1109" s="160"/>
      <c r="I1109" s="144"/>
      <c r="J1109" s="160"/>
      <c r="K1109" s="16"/>
    </row>
    <row r="1110" spans="1:11" hidden="1">
      <c r="A1110" s="228"/>
      <c r="B1110" s="228"/>
      <c r="C1110" s="228"/>
      <c r="D1110" s="228"/>
      <c r="E1110" s="274" t="s">
        <v>1709</v>
      </c>
      <c r="F1110" s="69"/>
      <c r="G1110" s="6">
        <v>-185500</v>
      </c>
      <c r="H1110" s="160"/>
      <c r="I1110" s="144"/>
      <c r="J1110" s="160"/>
      <c r="K1110" s="16"/>
    </row>
    <row r="1111" spans="1:11" hidden="1">
      <c r="A1111" s="228"/>
      <c r="B1111" s="228"/>
      <c r="C1111" s="228"/>
      <c r="D1111" s="228"/>
      <c r="E1111" s="274" t="s">
        <v>601</v>
      </c>
      <c r="F1111" s="69"/>
      <c r="G1111" s="6">
        <v>-43200</v>
      </c>
      <c r="H1111" s="160"/>
      <c r="I1111" s="144"/>
      <c r="J1111" s="160"/>
      <c r="K1111" s="16"/>
    </row>
    <row r="1112" spans="1:11" hidden="1">
      <c r="A1112" s="228"/>
      <c r="B1112" s="228"/>
      <c r="C1112" s="228"/>
      <c r="D1112" s="228"/>
      <c r="E1112" s="274" t="s">
        <v>601</v>
      </c>
      <c r="F1112" s="69"/>
      <c r="G1112" s="6">
        <v>-13500</v>
      </c>
      <c r="H1112" s="160"/>
      <c r="I1112" s="144"/>
      <c r="J1112" s="160"/>
      <c r="K1112" s="16"/>
    </row>
    <row r="1113" spans="1:11" hidden="1">
      <c r="A1113" s="228"/>
      <c r="B1113" s="228"/>
      <c r="C1113" s="228"/>
      <c r="D1113" s="228"/>
      <c r="E1113" s="274" t="s">
        <v>1710</v>
      </c>
      <c r="F1113" s="69"/>
      <c r="G1113" s="6">
        <v>-13125</v>
      </c>
      <c r="H1113" s="160"/>
      <c r="I1113" s="144"/>
      <c r="J1113" s="160"/>
      <c r="K1113" s="16"/>
    </row>
    <row r="1114" spans="1:11" hidden="1">
      <c r="A1114" s="228"/>
      <c r="B1114" s="228"/>
      <c r="C1114" s="228"/>
      <c r="D1114" s="228"/>
      <c r="E1114" s="274" t="s">
        <v>1711</v>
      </c>
      <c r="F1114" s="69"/>
      <c r="G1114" s="6">
        <v>-130019.5</v>
      </c>
      <c r="H1114" s="160"/>
      <c r="I1114" s="144"/>
      <c r="J1114" s="160"/>
      <c r="K1114" s="16"/>
    </row>
    <row r="1115" spans="1:11" hidden="1">
      <c r="A1115" s="228"/>
      <c r="B1115" s="228"/>
      <c r="C1115" s="228"/>
      <c r="D1115" s="228"/>
      <c r="E1115" s="274" t="s">
        <v>1712</v>
      </c>
      <c r="F1115" s="69"/>
      <c r="G1115" s="6">
        <v>-98417</v>
      </c>
      <c r="H1115" s="160"/>
      <c r="I1115" s="144"/>
      <c r="J1115" s="160"/>
      <c r="K1115" s="16"/>
    </row>
    <row r="1116" spans="1:11" hidden="1">
      <c r="A1116" s="228"/>
      <c r="B1116" s="228"/>
      <c r="C1116" s="228"/>
      <c r="D1116" s="228"/>
      <c r="E1116" s="274" t="s">
        <v>1713</v>
      </c>
      <c r="F1116" s="69"/>
      <c r="G1116" s="6">
        <v>-97855</v>
      </c>
      <c r="H1116" s="160"/>
      <c r="I1116" s="144"/>
      <c r="J1116" s="160"/>
      <c r="K1116" s="16"/>
    </row>
    <row r="1117" spans="1:11" hidden="1">
      <c r="A1117" s="228"/>
      <c r="B1117" s="228"/>
      <c r="C1117" s="228"/>
      <c r="D1117" s="228"/>
      <c r="E1117" s="274" t="s">
        <v>1146</v>
      </c>
      <c r="F1117" s="69"/>
      <c r="G1117" s="6">
        <v>-10500</v>
      </c>
      <c r="H1117" s="160"/>
      <c r="I1117" s="144"/>
      <c r="J1117" s="160"/>
      <c r="K1117" s="16"/>
    </row>
    <row r="1118" spans="1:11" hidden="1">
      <c r="A1118" s="228"/>
      <c r="B1118" s="228"/>
      <c r="C1118" s="228"/>
      <c r="D1118" s="228"/>
      <c r="E1118" s="274" t="s">
        <v>1147</v>
      </c>
      <c r="F1118" s="69"/>
      <c r="G1118" s="6">
        <v>-2500</v>
      </c>
      <c r="H1118" s="160"/>
      <c r="I1118" s="144"/>
      <c r="J1118" s="160"/>
      <c r="K1118" s="16"/>
    </row>
    <row r="1119" spans="1:11" hidden="1">
      <c r="A1119" s="228"/>
      <c r="B1119" s="228"/>
      <c r="C1119" s="228"/>
      <c r="D1119" s="228"/>
      <c r="E1119" s="274" t="s">
        <v>1714</v>
      </c>
      <c r="F1119" s="69"/>
      <c r="G1119" s="6">
        <v>-42715</v>
      </c>
      <c r="H1119" s="160"/>
      <c r="I1119" s="144"/>
      <c r="J1119" s="160"/>
      <c r="K1119" s="16"/>
    </row>
    <row r="1120" spans="1:11" hidden="1">
      <c r="A1120" s="228"/>
      <c r="B1120" s="228"/>
      <c r="C1120" s="228"/>
      <c r="D1120" s="228"/>
      <c r="E1120" s="274" t="s">
        <v>1715</v>
      </c>
      <c r="F1120" s="69"/>
      <c r="G1120" s="6">
        <v>-58881.25</v>
      </c>
      <c r="H1120" s="160"/>
      <c r="I1120" s="144"/>
      <c r="J1120" s="160"/>
      <c r="K1120" s="16"/>
    </row>
    <row r="1121" spans="1:11" hidden="1">
      <c r="A1121" s="228"/>
      <c r="B1121" s="228"/>
      <c r="C1121" s="228"/>
      <c r="D1121" s="228"/>
      <c r="E1121" s="274" t="s">
        <v>603</v>
      </c>
      <c r="F1121" s="69"/>
      <c r="G1121" s="6">
        <v>-9910.5</v>
      </c>
      <c r="H1121" s="160"/>
      <c r="I1121" s="144"/>
      <c r="J1121" s="160"/>
      <c r="K1121" s="16"/>
    </row>
    <row r="1122" spans="1:11" hidden="1">
      <c r="A1122" s="228"/>
      <c r="B1122" s="228"/>
      <c r="C1122" s="228"/>
      <c r="D1122" s="228"/>
      <c r="E1122" s="274" t="s">
        <v>1716</v>
      </c>
      <c r="F1122" s="69"/>
      <c r="G1122" s="6">
        <v>-140733.82</v>
      </c>
      <c r="H1122" s="160"/>
      <c r="I1122" s="144"/>
      <c r="J1122" s="160"/>
      <c r="K1122" s="16"/>
    </row>
    <row r="1123" spans="1:11" hidden="1">
      <c r="A1123" s="228"/>
      <c r="B1123" s="228"/>
      <c r="C1123" s="228"/>
      <c r="D1123" s="228"/>
      <c r="E1123" s="274" t="s">
        <v>1717</v>
      </c>
      <c r="F1123" s="69"/>
      <c r="G1123" s="6">
        <v>-7500</v>
      </c>
      <c r="H1123" s="160"/>
      <c r="I1123" s="144"/>
      <c r="J1123" s="160"/>
      <c r="K1123" s="16"/>
    </row>
    <row r="1124" spans="1:11" hidden="1">
      <c r="A1124" s="228"/>
      <c r="B1124" s="228"/>
      <c r="C1124" s="228"/>
      <c r="D1124" s="228"/>
      <c r="E1124" s="274" t="s">
        <v>1718</v>
      </c>
      <c r="F1124" s="69"/>
      <c r="G1124" s="6">
        <v>-3750</v>
      </c>
      <c r="H1124" s="160"/>
      <c r="I1124" s="144"/>
      <c r="J1124" s="160"/>
      <c r="K1124" s="16"/>
    </row>
    <row r="1125" spans="1:11" hidden="1">
      <c r="A1125" s="228"/>
      <c r="B1125" s="228"/>
      <c r="C1125" s="228"/>
      <c r="D1125" s="228"/>
      <c r="E1125" s="274" t="s">
        <v>604</v>
      </c>
      <c r="F1125" s="69"/>
      <c r="G1125" s="6">
        <v>-21600</v>
      </c>
      <c r="H1125" s="160"/>
      <c r="I1125" s="144"/>
      <c r="J1125" s="160"/>
      <c r="K1125" s="16"/>
    </row>
    <row r="1126" spans="1:11" hidden="1">
      <c r="A1126" s="228"/>
      <c r="B1126" s="228"/>
      <c r="C1126" s="228"/>
      <c r="D1126" s="228"/>
      <c r="E1126" s="274" t="s">
        <v>604</v>
      </c>
      <c r="F1126" s="69"/>
      <c r="G1126" s="6">
        <v>-50267.25</v>
      </c>
      <c r="H1126" s="160"/>
      <c r="I1126" s="144"/>
      <c r="J1126" s="160"/>
      <c r="K1126" s="16"/>
    </row>
    <row r="1127" spans="1:11" hidden="1">
      <c r="A1127" s="228"/>
      <c r="B1127" s="228"/>
      <c r="C1127" s="228"/>
      <c r="D1127" s="228"/>
      <c r="E1127" s="274" t="s">
        <v>1719</v>
      </c>
      <c r="F1127" s="69"/>
      <c r="G1127" s="6">
        <v>-25066</v>
      </c>
      <c r="H1127" s="160"/>
      <c r="I1127" s="144"/>
      <c r="J1127" s="160"/>
      <c r="K1127" s="16"/>
    </row>
    <row r="1128" spans="1:11" hidden="1">
      <c r="A1128" s="228"/>
      <c r="B1128" s="228"/>
      <c r="C1128" s="228"/>
      <c r="D1128" s="228"/>
      <c r="E1128" s="274" t="s">
        <v>1720</v>
      </c>
      <c r="F1128" s="69"/>
      <c r="G1128" s="6">
        <v>-48927.5</v>
      </c>
      <c r="H1128" s="160"/>
      <c r="I1128" s="144"/>
      <c r="J1128" s="160"/>
      <c r="K1128" s="16"/>
    </row>
    <row r="1129" spans="1:11" hidden="1">
      <c r="A1129" s="228"/>
      <c r="B1129" s="228"/>
      <c r="C1129" s="228"/>
      <c r="D1129" s="228"/>
      <c r="E1129" s="274" t="s">
        <v>1148</v>
      </c>
      <c r="F1129" s="69"/>
      <c r="G1129" s="6">
        <v>-5250</v>
      </c>
      <c r="H1129" s="160"/>
      <c r="I1129" s="144"/>
      <c r="J1129" s="160"/>
      <c r="K1129" s="16"/>
    </row>
    <row r="1130" spans="1:11" hidden="1">
      <c r="A1130" s="228"/>
      <c r="B1130" s="228"/>
      <c r="C1130" s="228"/>
      <c r="D1130" s="228"/>
      <c r="E1130" s="274" t="s">
        <v>1149</v>
      </c>
      <c r="F1130" s="69"/>
      <c r="G1130" s="6">
        <v>-1250</v>
      </c>
      <c r="H1130" s="160"/>
      <c r="I1130" s="144"/>
      <c r="J1130" s="160"/>
      <c r="K1130" s="16"/>
    </row>
    <row r="1131" spans="1:11" hidden="1">
      <c r="A1131" s="228"/>
      <c r="B1131" s="228"/>
      <c r="C1131" s="228"/>
      <c r="D1131" s="228"/>
      <c r="E1131" s="274" t="s">
        <v>1721</v>
      </c>
      <c r="F1131" s="69"/>
      <c r="G1131" s="6">
        <v>-41600</v>
      </c>
      <c r="H1131" s="160"/>
      <c r="I1131" s="144"/>
      <c r="J1131" s="160"/>
      <c r="K1131" s="16"/>
    </row>
    <row r="1132" spans="1:11" hidden="1">
      <c r="A1132" s="228"/>
      <c r="B1132" s="228"/>
      <c r="C1132" s="228"/>
      <c r="D1132" s="228"/>
      <c r="E1132" s="274" t="s">
        <v>605</v>
      </c>
      <c r="F1132" s="69"/>
      <c r="G1132" s="6">
        <v>-9910.5</v>
      </c>
      <c r="H1132" s="160"/>
      <c r="I1132" s="144"/>
      <c r="J1132" s="160"/>
      <c r="K1132" s="16"/>
    </row>
    <row r="1133" spans="1:11" hidden="1">
      <c r="A1133" s="228"/>
      <c r="B1133" s="228"/>
      <c r="C1133" s="228"/>
      <c r="D1133" s="228"/>
      <c r="E1133" s="274" t="s">
        <v>605</v>
      </c>
      <c r="F1133" s="69"/>
      <c r="G1133" s="6">
        <v>-68539.990000000005</v>
      </c>
      <c r="H1133" s="160"/>
      <c r="I1133" s="144"/>
      <c r="J1133" s="160"/>
      <c r="K1133" s="16"/>
    </row>
    <row r="1134" spans="1:11" hidden="1">
      <c r="A1134" s="228"/>
      <c r="B1134" s="228"/>
      <c r="C1134" s="228"/>
      <c r="D1134" s="228"/>
      <c r="E1134" s="274" t="s">
        <v>1722</v>
      </c>
      <c r="F1134" s="69"/>
      <c r="G1134" s="6">
        <v>-8665.85</v>
      </c>
      <c r="H1134" s="160"/>
      <c r="I1134" s="144"/>
      <c r="J1134" s="160"/>
      <c r="K1134" s="16"/>
    </row>
    <row r="1135" spans="1:11" hidden="1">
      <c r="A1135" s="228"/>
      <c r="B1135" s="228"/>
      <c r="C1135" s="228"/>
      <c r="D1135" s="228"/>
      <c r="E1135" s="274" t="s">
        <v>1723</v>
      </c>
      <c r="F1135" s="69"/>
      <c r="G1135" s="6">
        <v>-27350</v>
      </c>
      <c r="H1135" s="160"/>
      <c r="I1135" s="144"/>
      <c r="J1135" s="160"/>
      <c r="K1135" s="16"/>
    </row>
    <row r="1136" spans="1:11" hidden="1">
      <c r="A1136" s="228"/>
      <c r="B1136" s="228"/>
      <c r="C1136" s="228"/>
      <c r="D1136" s="228"/>
      <c r="E1136" s="274" t="s">
        <v>605</v>
      </c>
      <c r="F1136" s="69"/>
      <c r="G1136" s="6">
        <v>-432000</v>
      </c>
      <c r="H1136" s="160"/>
      <c r="I1136" s="144"/>
      <c r="J1136" s="160"/>
      <c r="K1136" s="16"/>
    </row>
    <row r="1137" spans="1:11" hidden="1">
      <c r="A1137" s="228"/>
      <c r="B1137" s="228"/>
      <c r="C1137" s="228"/>
      <c r="D1137" s="228"/>
      <c r="E1137" s="274" t="s">
        <v>605</v>
      </c>
      <c r="F1137" s="69"/>
      <c r="G1137" s="6">
        <v>-55291</v>
      </c>
      <c r="H1137" s="160"/>
      <c r="I1137" s="144"/>
      <c r="J1137" s="160"/>
      <c r="K1137" s="16"/>
    </row>
    <row r="1138" spans="1:11" hidden="1">
      <c r="A1138" s="228"/>
      <c r="B1138" s="228"/>
      <c r="C1138" s="228"/>
      <c r="D1138" s="228"/>
      <c r="E1138" s="274" t="s">
        <v>605</v>
      </c>
      <c r="F1138" s="69"/>
      <c r="G1138" s="6">
        <v>-720</v>
      </c>
      <c r="H1138" s="160"/>
      <c r="I1138" s="144"/>
      <c r="J1138" s="160"/>
      <c r="K1138" s="16"/>
    </row>
    <row r="1139" spans="1:11" hidden="1">
      <c r="A1139" s="228"/>
      <c r="B1139" s="228"/>
      <c r="C1139" s="228"/>
      <c r="D1139" s="228"/>
      <c r="E1139" s="274" t="s">
        <v>1724</v>
      </c>
      <c r="F1139" s="69"/>
      <c r="G1139" s="6">
        <v>-19571</v>
      </c>
      <c r="H1139" s="160"/>
      <c r="I1139" s="144"/>
      <c r="J1139" s="160"/>
      <c r="K1139" s="16"/>
    </row>
    <row r="1140" spans="1:11" hidden="1">
      <c r="A1140" s="228"/>
      <c r="B1140" s="228"/>
      <c r="C1140" s="228"/>
      <c r="D1140" s="228"/>
      <c r="E1140" s="274" t="s">
        <v>1150</v>
      </c>
      <c r="F1140" s="69"/>
      <c r="G1140" s="6">
        <v>-2100</v>
      </c>
      <c r="H1140" s="160"/>
      <c r="I1140" s="144"/>
      <c r="J1140" s="160"/>
      <c r="K1140" s="16"/>
    </row>
    <row r="1141" spans="1:11" hidden="1">
      <c r="A1141" s="228"/>
      <c r="B1141" s="228"/>
      <c r="C1141" s="228"/>
      <c r="D1141" s="228"/>
      <c r="E1141" s="274" t="s">
        <v>1151</v>
      </c>
      <c r="F1141" s="69"/>
      <c r="G1141" s="6">
        <v>-625</v>
      </c>
      <c r="H1141" s="160"/>
      <c r="I1141" s="144"/>
      <c r="J1141" s="160"/>
      <c r="K1141" s="16"/>
    </row>
    <row r="1142" spans="1:11" hidden="1">
      <c r="A1142" s="228"/>
      <c r="B1142" s="228"/>
      <c r="C1142" s="228"/>
      <c r="D1142" s="228"/>
      <c r="E1142" s="274" t="s">
        <v>1725</v>
      </c>
      <c r="F1142" s="69"/>
      <c r="G1142" s="6">
        <v>-7669.75</v>
      </c>
      <c r="H1142" s="160"/>
      <c r="I1142" s="144"/>
      <c r="J1142" s="160"/>
      <c r="K1142" s="16"/>
    </row>
    <row r="1143" spans="1:11" hidden="1">
      <c r="A1143" s="228"/>
      <c r="B1143" s="228"/>
      <c r="C1143" s="228"/>
      <c r="D1143" s="228"/>
      <c r="E1143" s="274" t="s">
        <v>1726</v>
      </c>
      <c r="F1143" s="69"/>
      <c r="G1143" s="6">
        <v>-25000</v>
      </c>
      <c r="H1143" s="160"/>
      <c r="I1143" s="144"/>
      <c r="J1143" s="160"/>
      <c r="K1143" s="16"/>
    </row>
    <row r="1144" spans="1:11" hidden="1">
      <c r="A1144" s="7"/>
      <c r="B1144" s="7"/>
      <c r="C1144" s="7"/>
      <c r="D1144" s="7"/>
      <c r="E1144" s="7" t="s">
        <v>1939</v>
      </c>
      <c r="F1144" s="78"/>
      <c r="G1144" s="6">
        <v>-820000</v>
      </c>
      <c r="H1144" s="160"/>
      <c r="I1144" s="144"/>
      <c r="J1144" s="160"/>
      <c r="K1144" s="16"/>
    </row>
    <row r="1145" spans="1:11" hidden="1">
      <c r="A1145" s="7"/>
      <c r="B1145" s="7"/>
      <c r="C1145" s="7"/>
      <c r="D1145" s="7"/>
      <c r="E1145" s="7" t="s">
        <v>1788</v>
      </c>
      <c r="F1145" s="69"/>
      <c r="G1145" s="6">
        <v>-1347500</v>
      </c>
      <c r="H1145" s="160"/>
      <c r="I1145" s="144"/>
      <c r="J1145" s="160"/>
      <c r="K1145" s="16"/>
    </row>
    <row r="1146" spans="1:11" hidden="1">
      <c r="A1146" s="228"/>
      <c r="B1146" s="228"/>
      <c r="C1146" s="228"/>
      <c r="D1146" s="228"/>
      <c r="E1146" s="274" t="s">
        <v>1727</v>
      </c>
      <c r="F1146" s="69"/>
      <c r="G1146" s="6">
        <v>-29356.5</v>
      </c>
      <c r="H1146" s="160"/>
      <c r="I1146" s="144"/>
      <c r="J1146" s="160"/>
      <c r="K1146" s="16"/>
    </row>
    <row r="1147" spans="1:11" hidden="1">
      <c r="A1147" s="228"/>
      <c r="B1147" s="228"/>
      <c r="C1147" s="228"/>
      <c r="D1147" s="228"/>
      <c r="E1147" s="274" t="s">
        <v>1152</v>
      </c>
      <c r="F1147" s="69"/>
      <c r="G1147" s="6">
        <v>-3150</v>
      </c>
      <c r="H1147" s="160"/>
      <c r="I1147" s="144"/>
      <c r="J1147" s="160"/>
      <c r="K1147" s="16"/>
    </row>
    <row r="1148" spans="1:11" hidden="1">
      <c r="A1148" s="228"/>
      <c r="B1148" s="228"/>
      <c r="C1148" s="228"/>
      <c r="D1148" s="228"/>
      <c r="E1148" s="274" t="s">
        <v>1153</v>
      </c>
      <c r="F1148" s="191"/>
      <c r="G1148" s="6">
        <v>-250</v>
      </c>
      <c r="H1148" s="160"/>
      <c r="I1148" s="144"/>
      <c r="J1148" s="160"/>
      <c r="K1148" s="16"/>
    </row>
    <row r="1149" spans="1:11" hidden="1">
      <c r="A1149" s="228"/>
      <c r="B1149" s="228"/>
      <c r="C1149" s="228"/>
      <c r="D1149" s="228"/>
      <c r="E1149" s="274" t="s">
        <v>606</v>
      </c>
      <c r="F1149" s="191"/>
      <c r="G1149" s="6">
        <v>-11237.5</v>
      </c>
      <c r="H1149" s="160"/>
      <c r="I1149" s="144"/>
      <c r="J1149" s="160"/>
      <c r="K1149" s="16"/>
    </row>
    <row r="1150" spans="1:11" hidden="1">
      <c r="A1150" s="228"/>
      <c r="B1150" s="228"/>
      <c r="C1150" s="228"/>
      <c r="D1150" s="228"/>
      <c r="E1150" s="274" t="s">
        <v>606</v>
      </c>
      <c r="F1150" s="191"/>
      <c r="G1150" s="6">
        <v>-19896</v>
      </c>
      <c r="H1150" s="160"/>
      <c r="I1150" s="144"/>
      <c r="J1150" s="160"/>
      <c r="K1150" s="16"/>
    </row>
    <row r="1151" spans="1:11" hidden="1">
      <c r="A1151" s="228"/>
      <c r="B1151" s="228"/>
      <c r="C1151" s="228"/>
      <c r="D1151" s="228"/>
      <c r="E1151" s="274" t="s">
        <v>1728</v>
      </c>
      <c r="F1151" s="191"/>
      <c r="G1151" s="6">
        <v>-336903.84</v>
      </c>
      <c r="H1151" s="160"/>
      <c r="I1151" s="144"/>
      <c r="J1151" s="160"/>
      <c r="K1151" s="16"/>
    </row>
    <row r="1152" spans="1:11" hidden="1">
      <c r="A1152" s="228"/>
      <c r="B1152" s="228"/>
      <c r="C1152" s="228"/>
      <c r="D1152" s="228"/>
      <c r="E1152" s="274" t="s">
        <v>1729</v>
      </c>
      <c r="F1152" s="191"/>
      <c r="G1152" s="6">
        <v>-30142.5</v>
      </c>
      <c r="H1152" s="160"/>
      <c r="I1152" s="144"/>
      <c r="J1152" s="160"/>
      <c r="K1152" s="16"/>
    </row>
    <row r="1153" spans="1:11" hidden="1">
      <c r="A1153" s="228"/>
      <c r="B1153" s="228"/>
      <c r="C1153" s="228"/>
      <c r="D1153" s="228"/>
      <c r="E1153" s="274" t="s">
        <v>1730</v>
      </c>
      <c r="F1153" s="191"/>
      <c r="G1153" s="6">
        <v>-826991.91</v>
      </c>
      <c r="H1153" s="160"/>
      <c r="I1153" s="144"/>
      <c r="J1153" s="160"/>
      <c r="K1153" s="16"/>
    </row>
    <row r="1154" spans="1:11" hidden="1">
      <c r="A1154" s="228"/>
      <c r="B1154" s="228"/>
      <c r="C1154" s="228"/>
      <c r="D1154" s="228"/>
      <c r="E1154" s="274" t="s">
        <v>606</v>
      </c>
      <c r="F1154" s="191"/>
      <c r="G1154" s="6">
        <v>-779032.42</v>
      </c>
      <c r="H1154" s="160"/>
      <c r="I1154" s="144"/>
      <c r="J1154" s="160"/>
      <c r="K1154" s="16"/>
    </row>
    <row r="1155" spans="1:11" hidden="1">
      <c r="A1155" s="228"/>
      <c r="B1155" s="228"/>
      <c r="C1155" s="228"/>
      <c r="D1155" s="228"/>
      <c r="E1155" s="274" t="s">
        <v>1731</v>
      </c>
      <c r="F1155" s="191"/>
      <c r="G1155" s="6">
        <v>-52365</v>
      </c>
      <c r="H1155" s="160"/>
      <c r="I1155" s="144"/>
      <c r="J1155" s="160"/>
      <c r="K1155" s="16"/>
    </row>
    <row r="1156" spans="1:11" hidden="1">
      <c r="A1156" s="228"/>
      <c r="B1156" s="228"/>
      <c r="C1156" s="228"/>
      <c r="D1156" s="228"/>
      <c r="E1156" s="274" t="s">
        <v>1732</v>
      </c>
      <c r="F1156" s="191"/>
      <c r="G1156" s="6">
        <v>-40000</v>
      </c>
      <c r="H1156" s="160"/>
      <c r="I1156" s="144"/>
      <c r="J1156" s="160"/>
      <c r="K1156" s="16"/>
    </row>
    <row r="1157" spans="1:11" hidden="1">
      <c r="A1157" s="228"/>
      <c r="B1157" s="228"/>
      <c r="C1157" s="228"/>
      <c r="D1157" s="228"/>
      <c r="E1157" s="274" t="s">
        <v>606</v>
      </c>
      <c r="F1157" s="191"/>
      <c r="G1157" s="6">
        <v>-10000</v>
      </c>
      <c r="H1157" s="160"/>
      <c r="I1157" s="144"/>
      <c r="J1157" s="160"/>
      <c r="K1157" s="16"/>
    </row>
    <row r="1158" spans="1:11" hidden="1">
      <c r="A1158" s="228"/>
      <c r="B1158" s="228"/>
      <c r="C1158" s="228"/>
      <c r="D1158" s="228"/>
      <c r="E1158" s="274" t="s">
        <v>606</v>
      </c>
      <c r="F1158" s="191"/>
      <c r="G1158" s="6">
        <v>-70806.25</v>
      </c>
      <c r="H1158" s="160"/>
      <c r="I1158" s="144"/>
      <c r="J1158" s="160"/>
      <c r="K1158" s="16"/>
    </row>
    <row r="1159" spans="1:11" hidden="1">
      <c r="A1159" s="228"/>
      <c r="B1159" s="228"/>
      <c r="C1159" s="228"/>
      <c r="D1159" s="228"/>
      <c r="E1159" s="274" t="s">
        <v>606</v>
      </c>
      <c r="F1159" s="191"/>
      <c r="G1159" s="6">
        <v>-73710</v>
      </c>
      <c r="H1159" s="160"/>
      <c r="I1159" s="144"/>
      <c r="J1159" s="160"/>
      <c r="K1159" s="16"/>
    </row>
    <row r="1160" spans="1:11" hidden="1">
      <c r="A1160" s="228"/>
      <c r="B1160" s="228"/>
      <c r="C1160" s="228"/>
      <c r="D1160" s="228"/>
      <c r="E1160" s="274" t="s">
        <v>606</v>
      </c>
      <c r="F1160" s="191"/>
      <c r="G1160" s="6">
        <v>-15000</v>
      </c>
      <c r="H1160" s="160"/>
      <c r="I1160" s="144"/>
      <c r="J1160" s="160"/>
      <c r="K1160" s="16"/>
    </row>
    <row r="1161" spans="1:11" hidden="1">
      <c r="A1161" s="228"/>
      <c r="B1161" s="228"/>
      <c r="C1161" s="228"/>
      <c r="D1161" s="228"/>
      <c r="E1161" s="274" t="s">
        <v>1733</v>
      </c>
      <c r="F1161" s="191"/>
      <c r="G1161" s="6">
        <v>-374421.81</v>
      </c>
      <c r="H1161" s="160"/>
      <c r="I1161" s="144"/>
      <c r="J1161" s="160"/>
      <c r="K1161" s="16"/>
    </row>
    <row r="1162" spans="1:11" hidden="1">
      <c r="A1162" s="7"/>
      <c r="B1162" s="7"/>
      <c r="C1162" s="7"/>
      <c r="D1162" s="7"/>
      <c r="E1162" s="7" t="s">
        <v>1923</v>
      </c>
      <c r="F1162" s="6"/>
      <c r="G1162" s="6">
        <v>-25280</v>
      </c>
      <c r="H1162" s="160"/>
      <c r="I1162" s="144"/>
      <c r="J1162" s="160"/>
      <c r="K1162" s="16"/>
    </row>
    <row r="1163" spans="1:11" hidden="1">
      <c r="A1163" s="228"/>
      <c r="B1163" s="228"/>
      <c r="C1163" s="228"/>
      <c r="D1163" s="228"/>
      <c r="E1163" s="274" t="s">
        <v>1734</v>
      </c>
      <c r="F1163" s="191"/>
      <c r="G1163" s="6">
        <v>-1666455.48</v>
      </c>
      <c r="H1163" s="160"/>
      <c r="I1163" s="144"/>
      <c r="J1163" s="160"/>
      <c r="K1163" s="16"/>
    </row>
    <row r="1164" spans="1:11" hidden="1">
      <c r="A1164" s="228"/>
      <c r="B1164" s="228"/>
      <c r="C1164" s="228"/>
      <c r="D1164" s="228"/>
      <c r="E1164" s="274" t="s">
        <v>1735</v>
      </c>
      <c r="F1164" s="191"/>
      <c r="G1164" s="6">
        <v>-200000</v>
      </c>
      <c r="H1164" s="160"/>
      <c r="I1164" s="144"/>
      <c r="J1164" s="160"/>
      <c r="K1164" s="16"/>
    </row>
    <row r="1165" spans="1:11" hidden="1">
      <c r="A1165" s="7"/>
      <c r="B1165" s="7"/>
      <c r="C1165" s="7"/>
      <c r="D1165" s="7"/>
      <c r="E1165" s="7" t="s">
        <v>1924</v>
      </c>
      <c r="F1165" s="6"/>
      <c r="G1165" s="6">
        <v>-2000</v>
      </c>
      <c r="H1165" s="160"/>
      <c r="I1165" s="144"/>
      <c r="J1165" s="160"/>
      <c r="K1165" s="16"/>
    </row>
    <row r="1166" spans="1:11" hidden="1">
      <c r="A1166" s="228"/>
      <c r="B1166" s="228"/>
      <c r="C1166" s="228"/>
      <c r="D1166" s="228"/>
      <c r="E1166" s="274" t="s">
        <v>1736</v>
      </c>
      <c r="F1166" s="191"/>
      <c r="G1166" s="6">
        <v>-14000</v>
      </c>
      <c r="H1166" s="160"/>
      <c r="I1166" s="144"/>
      <c r="J1166" s="160"/>
      <c r="K1166" s="16"/>
    </row>
    <row r="1167" spans="1:11" hidden="1">
      <c r="A1167" s="228"/>
      <c r="B1167" s="228"/>
      <c r="C1167" s="228"/>
      <c r="D1167" s="228"/>
      <c r="E1167" s="274" t="s">
        <v>1737</v>
      </c>
      <c r="F1167" s="191"/>
      <c r="G1167" s="6">
        <v>-66000</v>
      </c>
      <c r="H1167" s="160"/>
      <c r="I1167" s="144"/>
      <c r="J1167" s="160"/>
      <c r="K1167" s="16"/>
    </row>
    <row r="1168" spans="1:11" hidden="1">
      <c r="A1168" s="228"/>
      <c r="B1168" s="228"/>
      <c r="C1168" s="228"/>
      <c r="D1168" s="228"/>
      <c r="E1168" s="274" t="s">
        <v>1738</v>
      </c>
      <c r="F1168" s="191"/>
      <c r="G1168" s="6">
        <v>-20000</v>
      </c>
      <c r="H1168" s="160"/>
      <c r="I1168" s="144"/>
      <c r="J1168" s="160"/>
      <c r="K1168" s="16"/>
    </row>
    <row r="1169" spans="1:11" hidden="1">
      <c r="A1169" s="7"/>
      <c r="B1169" s="7"/>
      <c r="C1169" s="7"/>
      <c r="D1169" s="7"/>
      <c r="E1169" s="7" t="s">
        <v>1925</v>
      </c>
      <c r="F1169" s="6"/>
      <c r="G1169" s="6">
        <v>-36817.599999999999</v>
      </c>
      <c r="H1169" s="160"/>
      <c r="I1169" s="144"/>
      <c r="J1169" s="160"/>
      <c r="K1169" s="16"/>
    </row>
    <row r="1170" spans="1:11" hidden="1">
      <c r="A1170" s="228"/>
      <c r="B1170" s="228"/>
      <c r="C1170" s="228"/>
      <c r="D1170" s="228"/>
      <c r="E1170" s="274" t="s">
        <v>1739</v>
      </c>
      <c r="F1170" s="191"/>
      <c r="G1170" s="6">
        <v>1286884.1100000001</v>
      </c>
      <c r="H1170" s="160"/>
      <c r="I1170" s="144"/>
      <c r="J1170" s="160"/>
      <c r="K1170" s="16"/>
    </row>
    <row r="1171" spans="1:11" hidden="1">
      <c r="A1171" s="228"/>
      <c r="B1171" s="228"/>
      <c r="C1171" s="228"/>
      <c r="D1171" s="228"/>
      <c r="E1171" s="274" t="s">
        <v>1740</v>
      </c>
      <c r="F1171" s="191"/>
      <c r="G1171" s="6">
        <v>-250000</v>
      </c>
      <c r="H1171" s="160"/>
      <c r="I1171" s="144"/>
      <c r="J1171" s="160"/>
      <c r="K1171" s="16"/>
    </row>
    <row r="1172" spans="1:11" hidden="1">
      <c r="A1172" s="7"/>
      <c r="B1172" s="7"/>
      <c r="C1172" s="7"/>
      <c r="D1172" s="7"/>
      <c r="E1172" s="7" t="s">
        <v>1926</v>
      </c>
      <c r="F1172" s="6"/>
      <c r="G1172" s="6">
        <v>-3095319</v>
      </c>
      <c r="H1172" s="160"/>
      <c r="I1172" s="144"/>
      <c r="J1172" s="160"/>
      <c r="K1172" s="16"/>
    </row>
    <row r="1173" spans="1:11" hidden="1">
      <c r="A1173" s="7"/>
      <c r="B1173" s="7"/>
      <c r="C1173" s="7"/>
      <c r="D1173" s="7"/>
      <c r="E1173" s="7" t="s">
        <v>1927</v>
      </c>
      <c r="F1173" s="6"/>
      <c r="G1173" s="6">
        <v>3317602.47</v>
      </c>
      <c r="H1173" s="160"/>
      <c r="I1173" s="144"/>
      <c r="J1173" s="160"/>
      <c r="K1173" s="16"/>
    </row>
    <row r="1174" spans="1:11" hidden="1">
      <c r="A1174" s="7"/>
      <c r="B1174" s="7"/>
      <c r="C1174" s="7"/>
      <c r="D1174" s="7"/>
      <c r="E1174" s="7" t="s">
        <v>1928</v>
      </c>
      <c r="F1174" s="6"/>
      <c r="G1174" s="6">
        <v>-138608.47</v>
      </c>
      <c r="H1174" s="160"/>
      <c r="I1174" s="144"/>
      <c r="J1174" s="160"/>
      <c r="K1174" s="16"/>
    </row>
    <row r="1175" spans="1:11" hidden="1">
      <c r="A1175" s="7"/>
      <c r="B1175" s="7"/>
      <c r="C1175" s="7"/>
      <c r="D1175" s="7"/>
      <c r="E1175" s="7" t="s">
        <v>1929</v>
      </c>
      <c r="F1175" s="6"/>
      <c r="G1175" s="6">
        <v>-83675</v>
      </c>
      <c r="H1175" s="160"/>
      <c r="I1175" s="144"/>
      <c r="J1175" s="160"/>
      <c r="K1175" s="16"/>
    </row>
    <row r="1176" spans="1:11" hidden="1">
      <c r="A1176" s="7"/>
      <c r="B1176" s="7"/>
      <c r="C1176" s="7"/>
      <c r="D1176" s="7"/>
      <c r="E1176" s="7" t="s">
        <v>1930</v>
      </c>
      <c r="F1176" s="6"/>
      <c r="G1176" s="6">
        <v>57210</v>
      </c>
      <c r="H1176" s="160"/>
      <c r="I1176" s="144"/>
      <c r="J1176" s="160"/>
      <c r="K1176" s="16"/>
    </row>
    <row r="1177" spans="1:11" hidden="1">
      <c r="A1177" s="228"/>
      <c r="B1177" s="228"/>
      <c r="C1177" s="228"/>
      <c r="D1177" s="228"/>
      <c r="E1177" s="274" t="s">
        <v>1741</v>
      </c>
      <c r="F1177" s="191"/>
      <c r="G1177" s="6">
        <v>5562064.2599999998</v>
      </c>
      <c r="H1177" s="160"/>
      <c r="I1177" s="144"/>
      <c r="J1177" s="160"/>
      <c r="K1177" s="16"/>
    </row>
    <row r="1178" spans="1:11" hidden="1">
      <c r="A1178" s="240"/>
      <c r="B1178" s="240"/>
      <c r="C1178" s="240"/>
      <c r="D1178" s="240"/>
      <c r="E1178" s="240" t="s">
        <v>1945</v>
      </c>
      <c r="F1178" s="6"/>
      <c r="G1178" s="6">
        <v>-640490.5</v>
      </c>
      <c r="H1178" s="160"/>
      <c r="I1178" s="144"/>
      <c r="J1178" s="160"/>
      <c r="K1178" s="16"/>
    </row>
    <row r="1179" spans="1:11" hidden="1">
      <c r="A1179" s="240"/>
      <c r="B1179" s="240"/>
      <c r="C1179" s="240"/>
      <c r="D1179" s="240"/>
      <c r="E1179" s="240" t="s">
        <v>1946</v>
      </c>
      <c r="F1179" s="6"/>
      <c r="G1179" s="6">
        <v>-83007.23</v>
      </c>
      <c r="H1179" s="160"/>
      <c r="I1179" s="144"/>
      <c r="J1179" s="160"/>
      <c r="K1179" s="16"/>
    </row>
    <row r="1180" spans="1:11" hidden="1">
      <c r="A1180" s="240"/>
      <c r="B1180" s="240"/>
      <c r="C1180" s="240"/>
      <c r="D1180" s="240"/>
      <c r="E1180" s="240" t="s">
        <v>1947</v>
      </c>
      <c r="F1180" s="6"/>
      <c r="G1180" s="6">
        <v>-23050</v>
      </c>
      <c r="H1180" s="160"/>
      <c r="I1180" s="144"/>
      <c r="J1180" s="160"/>
      <c r="K1180" s="16"/>
    </row>
    <row r="1181" spans="1:11" hidden="1">
      <c r="A1181" s="7"/>
      <c r="B1181" s="7"/>
      <c r="C1181" s="7"/>
      <c r="D1181" s="7"/>
      <c r="E1181" s="7" t="s">
        <v>1789</v>
      </c>
      <c r="F1181" s="191"/>
      <c r="G1181" s="6">
        <v>13799850.16</v>
      </c>
      <c r="H1181" s="160"/>
      <c r="I1181" s="144"/>
      <c r="J1181" s="160"/>
      <c r="K1181" s="16"/>
    </row>
    <row r="1182" spans="1:11" hidden="1">
      <c r="A1182" s="228"/>
      <c r="B1182" s="228"/>
      <c r="C1182" s="228"/>
      <c r="D1182" s="228"/>
      <c r="E1182" s="274" t="s">
        <v>1742</v>
      </c>
      <c r="F1182" s="191"/>
      <c r="G1182" s="6">
        <v>-257240</v>
      </c>
      <c r="H1182" s="160"/>
      <c r="I1182" s="144"/>
      <c r="J1182" s="160"/>
      <c r="K1182" s="16"/>
    </row>
    <row r="1183" spans="1:11" hidden="1">
      <c r="A1183" s="240"/>
      <c r="B1183" s="240"/>
      <c r="C1183" s="240"/>
      <c r="D1183" s="240"/>
      <c r="E1183" s="240" t="s">
        <v>1948</v>
      </c>
      <c r="F1183" s="6"/>
      <c r="G1183" s="6">
        <v>-1560285</v>
      </c>
      <c r="H1183" s="160"/>
      <c r="I1183" s="144"/>
      <c r="J1183" s="160"/>
      <c r="K1183" s="16"/>
    </row>
    <row r="1184" spans="1:11" hidden="1">
      <c r="A1184" s="228"/>
      <c r="B1184" s="228"/>
      <c r="C1184" s="228"/>
      <c r="D1184" s="228"/>
      <c r="E1184" s="274" t="s">
        <v>1743</v>
      </c>
      <c r="F1184" s="191"/>
      <c r="G1184" s="6">
        <v>-46405</v>
      </c>
      <c r="H1184" s="160"/>
      <c r="I1184" s="144"/>
      <c r="J1184" s="160"/>
      <c r="K1184" s="16"/>
    </row>
    <row r="1185" spans="1:11" hidden="1">
      <c r="A1185" s="228"/>
      <c r="B1185" s="228"/>
      <c r="C1185" s="228"/>
      <c r="D1185" s="228"/>
      <c r="E1185" s="274" t="s">
        <v>1744</v>
      </c>
      <c r="F1185" s="191"/>
      <c r="G1185" s="6">
        <v>-6500</v>
      </c>
      <c r="H1185" s="160"/>
      <c r="I1185" s="144"/>
      <c r="J1185" s="160"/>
      <c r="K1185" s="16"/>
    </row>
    <row r="1186" spans="1:11" hidden="1">
      <c r="A1186" s="228"/>
      <c r="B1186" s="228"/>
      <c r="C1186" s="228"/>
      <c r="D1186" s="228"/>
      <c r="E1186" s="274" t="s">
        <v>1745</v>
      </c>
      <c r="F1186" s="191"/>
      <c r="G1186" s="6">
        <v>-93000</v>
      </c>
      <c r="H1186" s="160"/>
      <c r="I1186" s="144"/>
      <c r="J1186" s="160"/>
      <c r="K1186" s="16"/>
    </row>
    <row r="1187" spans="1:11" hidden="1">
      <c r="A1187" s="228"/>
      <c r="B1187" s="228"/>
      <c r="C1187" s="228"/>
      <c r="D1187" s="228"/>
      <c r="E1187" s="150" t="s">
        <v>1746</v>
      </c>
      <c r="F1187" s="69"/>
      <c r="G1187" s="6">
        <v>-931302.40000000002</v>
      </c>
      <c r="H1187" s="160"/>
      <c r="I1187" s="144"/>
      <c r="J1187" s="160"/>
    </row>
    <row r="1188" spans="1:11" hidden="1">
      <c r="A1188" s="238"/>
      <c r="B1188" s="190"/>
      <c r="C1188" s="190"/>
      <c r="D1188" s="190"/>
      <c r="E1188" s="238" t="s">
        <v>1993</v>
      </c>
      <c r="F1188" s="69"/>
      <c r="G1188" s="6">
        <v>-61000</v>
      </c>
      <c r="H1188" s="160"/>
      <c r="I1188" s="144"/>
      <c r="J1188" s="160"/>
    </row>
    <row r="1189" spans="1:11" hidden="1">
      <c r="A1189" s="282"/>
      <c r="B1189" s="282"/>
      <c r="C1189" s="282"/>
      <c r="D1189" s="282"/>
      <c r="E1189" s="283" t="s">
        <v>1995</v>
      </c>
      <c r="F1189" s="69"/>
      <c r="G1189" s="6">
        <v>-31597.51</v>
      </c>
      <c r="H1189" s="160"/>
      <c r="I1189" s="144"/>
      <c r="J1189" s="160"/>
    </row>
    <row r="1190" spans="1:11" hidden="1">
      <c r="A1190" s="98"/>
      <c r="B1190" s="282"/>
      <c r="C1190" s="282"/>
      <c r="D1190" s="282"/>
      <c r="E1190" s="98" t="s">
        <v>1996</v>
      </c>
      <c r="F1190" s="69"/>
      <c r="G1190" s="6">
        <v>118000</v>
      </c>
      <c r="H1190" s="160"/>
      <c r="I1190" s="144"/>
      <c r="J1190" s="160"/>
    </row>
    <row r="1191" spans="1:11" ht="14.25" customHeight="1">
      <c r="B1191" s="181"/>
      <c r="C1191" s="16"/>
      <c r="D1191" s="16"/>
      <c r="E1191" s="150" t="s">
        <v>607</v>
      </c>
      <c r="F1191" s="77">
        <v>16</v>
      </c>
      <c r="G1191" s="171">
        <v>1035912876.34</v>
      </c>
      <c r="H1191" s="160"/>
      <c r="I1191" s="171">
        <v>861597117</v>
      </c>
      <c r="J1191" s="160"/>
    </row>
    <row r="1192" spans="1:11" hidden="1">
      <c r="A1192" s="16"/>
      <c r="B1192" s="7"/>
      <c r="C1192" s="16"/>
      <c r="D1192" s="16"/>
      <c r="E1192" s="150" t="s">
        <v>608</v>
      </c>
      <c r="F1192" s="70"/>
      <c r="G1192" s="171">
        <v>18050</v>
      </c>
      <c r="H1192" s="160"/>
      <c r="I1192" s="171"/>
      <c r="J1192" s="160"/>
    </row>
    <row r="1193" spans="1:11" hidden="1">
      <c r="A1193" s="16"/>
      <c r="B1193" s="7"/>
      <c r="C1193" s="16"/>
      <c r="D1193" s="16"/>
      <c r="E1193" s="150" t="s">
        <v>608</v>
      </c>
      <c r="F1193" s="70"/>
      <c r="G1193" s="171">
        <v>51333536.710000001</v>
      </c>
      <c r="H1193" s="160"/>
      <c r="I1193" s="171"/>
      <c r="J1193" s="160"/>
    </row>
    <row r="1194" spans="1:11" hidden="1">
      <c r="A1194" s="16"/>
      <c r="B1194" s="16"/>
      <c r="C1194" s="16"/>
      <c r="D1194" s="16"/>
      <c r="E1194" s="150" t="s">
        <v>608</v>
      </c>
      <c r="F1194" s="70"/>
      <c r="G1194" s="171">
        <v>2360707.7999999998</v>
      </c>
      <c r="H1194" s="160"/>
      <c r="I1194" s="171"/>
      <c r="J1194" s="160"/>
    </row>
    <row r="1195" spans="1:11" hidden="1">
      <c r="A1195" s="16"/>
      <c r="B1195" s="16"/>
      <c r="C1195" s="16"/>
      <c r="D1195" s="16"/>
      <c r="E1195" s="150" t="s">
        <v>609</v>
      </c>
      <c r="F1195" s="70"/>
      <c r="G1195" s="171">
        <v>11232755.4</v>
      </c>
      <c r="H1195" s="160"/>
      <c r="I1195" s="171"/>
      <c r="J1195" s="160"/>
    </row>
    <row r="1196" spans="1:11" hidden="1">
      <c r="A1196" s="16"/>
      <c r="B1196" s="16"/>
      <c r="C1196" s="16"/>
      <c r="D1196" s="16"/>
      <c r="E1196" s="150" t="s">
        <v>610</v>
      </c>
      <c r="F1196" s="70"/>
      <c r="G1196" s="171">
        <v>230400.99</v>
      </c>
      <c r="H1196" s="160"/>
      <c r="I1196" s="171"/>
      <c r="J1196" s="160"/>
    </row>
    <row r="1197" spans="1:11" hidden="1">
      <c r="A1197" s="16"/>
      <c r="B1197" s="16"/>
      <c r="C1197" s="16"/>
      <c r="D1197" s="16"/>
      <c r="E1197" s="150" t="s">
        <v>323</v>
      </c>
      <c r="F1197" s="70"/>
      <c r="G1197" s="171">
        <v>388626.56</v>
      </c>
      <c r="H1197" s="160"/>
      <c r="I1197" s="171"/>
      <c r="J1197" s="160"/>
    </row>
    <row r="1198" spans="1:11" hidden="1">
      <c r="A1198" s="16"/>
      <c r="B1198" s="16"/>
      <c r="C1198" s="16"/>
      <c r="D1198" s="16"/>
      <c r="E1198" s="150" t="s">
        <v>324</v>
      </c>
      <c r="F1198" s="70"/>
      <c r="G1198" s="171">
        <v>151250</v>
      </c>
      <c r="H1198" s="160"/>
      <c r="I1198" s="171"/>
      <c r="J1198" s="160"/>
    </row>
    <row r="1199" spans="1:11" hidden="1">
      <c r="A1199" s="16"/>
      <c r="B1199" s="16"/>
      <c r="C1199" s="16"/>
      <c r="D1199" s="16"/>
      <c r="E1199" s="150" t="s">
        <v>611</v>
      </c>
      <c r="F1199" s="70"/>
      <c r="G1199" s="171">
        <v>414000</v>
      </c>
      <c r="H1199" s="160"/>
      <c r="I1199" s="171"/>
      <c r="J1199" s="160"/>
    </row>
    <row r="1200" spans="1:11" hidden="1">
      <c r="A1200" s="16"/>
      <c r="B1200" s="16"/>
      <c r="C1200" s="16"/>
      <c r="D1200" s="16"/>
      <c r="E1200" s="150" t="s">
        <v>325</v>
      </c>
      <c r="F1200" s="70"/>
      <c r="G1200" s="171">
        <v>192250</v>
      </c>
      <c r="H1200" s="160"/>
      <c r="I1200" s="171"/>
      <c r="J1200" s="160"/>
    </row>
    <row r="1201" spans="1:10" hidden="1">
      <c r="A1201" s="16"/>
      <c r="B1201" s="16"/>
      <c r="C1201" s="16"/>
      <c r="D1201" s="16"/>
      <c r="E1201" s="150" t="s">
        <v>326</v>
      </c>
      <c r="F1201" s="70"/>
      <c r="G1201" s="171">
        <v>450656.75</v>
      </c>
      <c r="H1201" s="160"/>
      <c r="I1201" s="171"/>
      <c r="J1201" s="160"/>
    </row>
    <row r="1202" spans="1:10" hidden="1">
      <c r="A1202" s="16"/>
      <c r="B1202" s="16"/>
      <c r="C1202" s="16"/>
      <c r="D1202" s="16"/>
      <c r="E1202" s="150" t="s">
        <v>327</v>
      </c>
      <c r="F1202" s="70"/>
      <c r="G1202" s="171">
        <v>331000</v>
      </c>
      <c r="H1202" s="160"/>
      <c r="I1202" s="171"/>
      <c r="J1202" s="160"/>
    </row>
    <row r="1203" spans="1:10" hidden="1">
      <c r="A1203" s="16"/>
      <c r="B1203" s="16"/>
      <c r="C1203" s="16"/>
      <c r="D1203" s="16"/>
      <c r="E1203" s="150" t="s">
        <v>328</v>
      </c>
      <c r="F1203" s="70"/>
      <c r="G1203" s="171">
        <v>145852</v>
      </c>
      <c r="H1203" s="160"/>
      <c r="I1203" s="171"/>
      <c r="J1203" s="160"/>
    </row>
    <row r="1204" spans="1:10" hidden="1">
      <c r="A1204" s="16"/>
      <c r="B1204" s="16"/>
      <c r="C1204" s="16"/>
      <c r="D1204" s="16"/>
      <c r="E1204" s="150" t="s">
        <v>329</v>
      </c>
      <c r="F1204" s="70"/>
      <c r="G1204" s="171">
        <v>72000</v>
      </c>
      <c r="H1204" s="160"/>
      <c r="I1204" s="171"/>
      <c r="J1204" s="160"/>
    </row>
    <row r="1205" spans="1:10" hidden="1">
      <c r="A1205" s="16"/>
      <c r="B1205" s="16"/>
      <c r="C1205" s="16"/>
      <c r="D1205" s="16"/>
      <c r="E1205" s="150" t="s">
        <v>330</v>
      </c>
      <c r="F1205" s="70"/>
      <c r="G1205" s="171">
        <v>276500</v>
      </c>
      <c r="H1205" s="160"/>
      <c r="I1205" s="171"/>
      <c r="J1205" s="160"/>
    </row>
    <row r="1206" spans="1:10" hidden="1">
      <c r="A1206" s="16"/>
      <c r="B1206" s="16"/>
      <c r="C1206" s="16"/>
      <c r="D1206" s="16"/>
      <c r="E1206" s="150" t="s">
        <v>331</v>
      </c>
      <c r="F1206" s="70"/>
      <c r="G1206" s="171">
        <v>270816.75</v>
      </c>
      <c r="H1206" s="160"/>
      <c r="I1206" s="171"/>
      <c r="J1206" s="160"/>
    </row>
    <row r="1207" spans="1:10" hidden="1">
      <c r="A1207" s="16"/>
      <c r="B1207" s="16"/>
      <c r="C1207" s="16"/>
      <c r="D1207" s="16"/>
      <c r="E1207" s="150" t="s">
        <v>332</v>
      </c>
      <c r="F1207" s="70"/>
      <c r="G1207" s="171">
        <v>121025</v>
      </c>
      <c r="H1207" s="160"/>
      <c r="I1207" s="171"/>
      <c r="J1207" s="160"/>
    </row>
    <row r="1208" spans="1:10" hidden="1">
      <c r="A1208" s="16"/>
      <c r="B1208" s="16"/>
      <c r="C1208" s="16"/>
      <c r="D1208" s="16"/>
      <c r="E1208" s="150" t="s">
        <v>612</v>
      </c>
      <c r="F1208" s="70"/>
      <c r="G1208" s="171">
        <v>259008.2</v>
      </c>
      <c r="H1208" s="160"/>
      <c r="I1208" s="171"/>
      <c r="J1208" s="160"/>
    </row>
    <row r="1209" spans="1:10" hidden="1">
      <c r="A1209" s="16"/>
      <c r="B1209" s="16"/>
      <c r="C1209" s="16"/>
      <c r="D1209" s="16"/>
      <c r="E1209" s="150" t="s">
        <v>333</v>
      </c>
      <c r="F1209" s="70"/>
      <c r="G1209" s="171">
        <v>1460304.18</v>
      </c>
      <c r="H1209" s="160"/>
      <c r="I1209" s="171"/>
      <c r="J1209" s="160"/>
    </row>
    <row r="1210" spans="1:10" hidden="1">
      <c r="A1210" s="16"/>
      <c r="B1210" s="16"/>
      <c r="C1210" s="16"/>
      <c r="D1210" s="16"/>
      <c r="E1210" s="150" t="s">
        <v>334</v>
      </c>
      <c r="F1210" s="70"/>
      <c r="G1210" s="171">
        <v>4433875</v>
      </c>
      <c r="H1210" s="160"/>
      <c r="I1210" s="171"/>
      <c r="J1210" s="160"/>
    </row>
    <row r="1211" spans="1:10" hidden="1">
      <c r="A1211" s="16"/>
      <c r="B1211" s="16"/>
      <c r="C1211" s="16"/>
      <c r="D1211" s="16"/>
      <c r="E1211" s="150" t="s">
        <v>335</v>
      </c>
      <c r="F1211" s="70"/>
      <c r="G1211" s="171">
        <v>543023.66</v>
      </c>
      <c r="H1211" s="160"/>
      <c r="I1211" s="171"/>
      <c r="J1211" s="160"/>
    </row>
    <row r="1212" spans="1:10" hidden="1">
      <c r="A1212" s="16"/>
      <c r="B1212" s="16"/>
      <c r="C1212" s="16"/>
      <c r="D1212" s="16"/>
      <c r="E1212" s="150" t="s">
        <v>336</v>
      </c>
      <c r="F1212" s="70"/>
      <c r="G1212" s="171">
        <v>281625</v>
      </c>
      <c r="H1212" s="160"/>
      <c r="I1212" s="171"/>
      <c r="J1212" s="160"/>
    </row>
    <row r="1213" spans="1:10" hidden="1">
      <c r="A1213" s="16"/>
      <c r="B1213" s="16"/>
      <c r="C1213" s="16"/>
      <c r="D1213" s="16"/>
      <c r="E1213" s="150" t="s">
        <v>337</v>
      </c>
      <c r="F1213" s="70"/>
      <c r="G1213" s="171">
        <v>646200</v>
      </c>
      <c r="H1213" s="160"/>
      <c r="I1213" s="171"/>
      <c r="J1213" s="160"/>
    </row>
    <row r="1214" spans="1:10" hidden="1">
      <c r="A1214" s="16"/>
      <c r="B1214" s="16"/>
      <c r="C1214" s="16"/>
      <c r="D1214" s="16"/>
      <c r="E1214" s="150" t="s">
        <v>338</v>
      </c>
      <c r="F1214" s="70"/>
      <c r="G1214" s="171">
        <v>1946068.77</v>
      </c>
      <c r="H1214" s="160"/>
      <c r="I1214" s="171"/>
      <c r="J1214" s="160"/>
    </row>
    <row r="1215" spans="1:10" hidden="1">
      <c r="A1215" s="16"/>
      <c r="B1215" s="16"/>
      <c r="C1215" s="16"/>
      <c r="D1215" s="16"/>
      <c r="E1215" s="150" t="s">
        <v>339</v>
      </c>
      <c r="F1215" s="70"/>
      <c r="G1215" s="171">
        <v>214000</v>
      </c>
      <c r="H1215" s="160"/>
      <c r="I1215" s="171"/>
      <c r="J1215" s="160"/>
    </row>
    <row r="1216" spans="1:10" hidden="1">
      <c r="A1216" s="16"/>
      <c r="B1216" s="16"/>
      <c r="C1216" s="16"/>
      <c r="D1216" s="16"/>
      <c r="E1216" s="150" t="s">
        <v>340</v>
      </c>
      <c r="F1216" s="70"/>
      <c r="G1216" s="171">
        <v>163887.5</v>
      </c>
      <c r="H1216" s="160"/>
      <c r="I1216" s="171"/>
      <c r="J1216" s="160"/>
    </row>
    <row r="1217" spans="1:10" hidden="1">
      <c r="A1217" s="16"/>
      <c r="B1217" s="16"/>
      <c r="C1217" s="16"/>
      <c r="D1217" s="16"/>
      <c r="E1217" s="150" t="s">
        <v>341</v>
      </c>
      <c r="F1217" s="70"/>
      <c r="G1217" s="171">
        <v>85144.5</v>
      </c>
      <c r="H1217" s="160"/>
      <c r="I1217" s="171"/>
      <c r="J1217" s="160"/>
    </row>
    <row r="1218" spans="1:10" hidden="1">
      <c r="A1218" s="16"/>
      <c r="B1218" s="16"/>
      <c r="C1218" s="16"/>
      <c r="D1218" s="16"/>
      <c r="E1218" s="150" t="s">
        <v>342</v>
      </c>
      <c r="F1218" s="70"/>
      <c r="G1218" s="171">
        <v>1536720.14</v>
      </c>
      <c r="H1218" s="160"/>
      <c r="I1218" s="171"/>
      <c r="J1218" s="160"/>
    </row>
    <row r="1219" spans="1:10" hidden="1">
      <c r="A1219" s="16"/>
      <c r="B1219" s="16"/>
      <c r="C1219" s="16"/>
      <c r="D1219" s="16"/>
      <c r="E1219" s="150" t="s">
        <v>343</v>
      </c>
      <c r="F1219" s="70"/>
      <c r="G1219" s="171">
        <v>43500</v>
      </c>
      <c r="H1219" s="160"/>
      <c r="I1219" s="171"/>
      <c r="J1219" s="160"/>
    </row>
    <row r="1220" spans="1:10" hidden="1">
      <c r="A1220" s="16"/>
      <c r="B1220" s="16"/>
      <c r="C1220" s="16"/>
      <c r="D1220" s="16"/>
      <c r="E1220" s="150" t="s">
        <v>344</v>
      </c>
      <c r="F1220" s="70"/>
      <c r="G1220" s="171">
        <v>124500</v>
      </c>
      <c r="H1220" s="160"/>
      <c r="I1220" s="171"/>
      <c r="J1220" s="160"/>
    </row>
    <row r="1221" spans="1:10" hidden="1">
      <c r="A1221" s="16"/>
      <c r="B1221" s="16"/>
      <c r="C1221" s="16"/>
      <c r="D1221" s="16"/>
      <c r="E1221" s="150" t="s">
        <v>613</v>
      </c>
      <c r="F1221" s="70"/>
      <c r="G1221" s="171">
        <v>569273.01</v>
      </c>
      <c r="H1221" s="160"/>
      <c r="I1221" s="171"/>
      <c r="J1221" s="160"/>
    </row>
    <row r="1222" spans="1:10" hidden="1">
      <c r="A1222" s="16"/>
      <c r="B1222" s="16"/>
      <c r="C1222" s="16"/>
      <c r="D1222" s="16"/>
      <c r="E1222" s="150" t="s">
        <v>345</v>
      </c>
      <c r="F1222" s="70"/>
      <c r="G1222" s="171">
        <v>359442</v>
      </c>
      <c r="H1222" s="160"/>
      <c r="I1222" s="171"/>
      <c r="J1222" s="160"/>
    </row>
    <row r="1223" spans="1:10" hidden="1">
      <c r="A1223" s="16"/>
      <c r="B1223" s="16"/>
      <c r="C1223" s="16"/>
      <c r="D1223" s="16"/>
      <c r="E1223" s="150" t="s">
        <v>346</v>
      </c>
      <c r="F1223" s="70"/>
      <c r="G1223" s="171">
        <v>1033516.21</v>
      </c>
      <c r="H1223" s="160"/>
      <c r="I1223" s="171"/>
      <c r="J1223" s="160"/>
    </row>
    <row r="1224" spans="1:10" hidden="1">
      <c r="A1224" s="16"/>
      <c r="B1224" s="16"/>
      <c r="C1224" s="16"/>
      <c r="D1224" s="16"/>
      <c r="E1224" s="150" t="s">
        <v>614</v>
      </c>
      <c r="F1224" s="70"/>
      <c r="G1224" s="171">
        <v>249646.72</v>
      </c>
      <c r="H1224" s="160"/>
      <c r="I1224" s="171"/>
      <c r="J1224" s="160"/>
    </row>
    <row r="1225" spans="1:10" hidden="1">
      <c r="A1225" s="16"/>
      <c r="B1225" s="16"/>
      <c r="C1225" s="16"/>
      <c r="D1225" s="16"/>
      <c r="E1225" s="150" t="s">
        <v>347</v>
      </c>
      <c r="F1225" s="70"/>
      <c r="G1225" s="171">
        <v>654687.75</v>
      </c>
      <c r="H1225" s="160"/>
      <c r="I1225" s="171"/>
      <c r="J1225" s="160"/>
    </row>
    <row r="1226" spans="1:10" hidden="1">
      <c r="A1226" s="16"/>
      <c r="B1226" s="16"/>
      <c r="C1226" s="16"/>
      <c r="D1226" s="16"/>
      <c r="E1226" s="150" t="s">
        <v>348</v>
      </c>
      <c r="F1226" s="70"/>
      <c r="G1226" s="171">
        <v>581425</v>
      </c>
      <c r="H1226" s="160"/>
      <c r="I1226" s="171"/>
      <c r="J1226" s="160"/>
    </row>
    <row r="1227" spans="1:10" hidden="1">
      <c r="A1227" s="16"/>
      <c r="B1227" s="16"/>
      <c r="C1227" s="16"/>
      <c r="D1227" s="16"/>
      <c r="E1227" s="150" t="s">
        <v>349</v>
      </c>
      <c r="F1227" s="70"/>
      <c r="G1227" s="171">
        <v>210572.78</v>
      </c>
      <c r="H1227" s="160"/>
      <c r="I1227" s="171"/>
      <c r="J1227" s="160"/>
    </row>
    <row r="1228" spans="1:10" hidden="1">
      <c r="A1228" s="16"/>
      <c r="B1228" s="16"/>
      <c r="C1228" s="16"/>
      <c r="D1228" s="16"/>
      <c r="E1228" s="150" t="s">
        <v>350</v>
      </c>
      <c r="F1228" s="70"/>
      <c r="G1228" s="171">
        <v>353200.75</v>
      </c>
      <c r="H1228" s="160"/>
      <c r="I1228" s="171"/>
      <c r="J1228" s="160"/>
    </row>
    <row r="1229" spans="1:10" hidden="1">
      <c r="A1229" s="16"/>
      <c r="B1229" s="16"/>
      <c r="C1229" s="16"/>
      <c r="D1229" s="16"/>
      <c r="E1229" s="150" t="s">
        <v>351</v>
      </c>
      <c r="F1229" s="70"/>
      <c r="G1229" s="171">
        <v>850753.72</v>
      </c>
      <c r="H1229" s="160"/>
      <c r="I1229" s="171"/>
      <c r="J1229" s="160"/>
    </row>
    <row r="1230" spans="1:10" hidden="1">
      <c r="A1230" s="16"/>
      <c r="B1230" s="16"/>
      <c r="C1230" s="16"/>
      <c r="D1230" s="16"/>
      <c r="E1230" s="150" t="s">
        <v>352</v>
      </c>
      <c r="F1230" s="70"/>
      <c r="G1230" s="171">
        <v>370687.07</v>
      </c>
      <c r="H1230" s="160"/>
      <c r="I1230" s="171"/>
      <c r="J1230" s="160"/>
    </row>
    <row r="1231" spans="1:10" hidden="1">
      <c r="A1231" s="16"/>
      <c r="B1231" s="16"/>
      <c r="C1231" s="16"/>
      <c r="D1231" s="16"/>
      <c r="E1231" s="150" t="s">
        <v>615</v>
      </c>
      <c r="F1231" s="70"/>
      <c r="G1231" s="171">
        <v>310000</v>
      </c>
      <c r="H1231" s="160"/>
      <c r="I1231" s="171"/>
      <c r="J1231" s="160"/>
    </row>
    <row r="1232" spans="1:10" hidden="1">
      <c r="A1232" s="16"/>
      <c r="B1232" s="16"/>
      <c r="C1232" s="16"/>
      <c r="D1232" s="16"/>
      <c r="E1232" s="150" t="s">
        <v>616</v>
      </c>
      <c r="F1232" s="70"/>
      <c r="G1232" s="171">
        <v>238640</v>
      </c>
      <c r="H1232" s="160"/>
      <c r="I1232" s="171"/>
      <c r="J1232" s="160"/>
    </row>
    <row r="1233" spans="1:10" hidden="1">
      <c r="A1233" s="16"/>
      <c r="B1233" s="16"/>
      <c r="C1233" s="16"/>
      <c r="D1233" s="16"/>
      <c r="E1233" s="150" t="s">
        <v>617</v>
      </c>
      <c r="F1233" s="70"/>
      <c r="G1233" s="171">
        <v>263000</v>
      </c>
      <c r="H1233" s="160"/>
      <c r="I1233" s="171"/>
      <c r="J1233" s="160"/>
    </row>
    <row r="1234" spans="1:10" hidden="1">
      <c r="A1234" s="16"/>
      <c r="B1234" s="16"/>
      <c r="C1234" s="16"/>
      <c r="D1234" s="16"/>
      <c r="E1234" s="150" t="s">
        <v>618</v>
      </c>
      <c r="F1234" s="70"/>
      <c r="G1234" s="171">
        <v>263000</v>
      </c>
      <c r="H1234" s="160"/>
      <c r="I1234" s="171"/>
      <c r="J1234" s="160"/>
    </row>
    <row r="1235" spans="1:10" hidden="1">
      <c r="A1235" s="16"/>
      <c r="B1235" s="16"/>
      <c r="C1235" s="16"/>
      <c r="D1235" s="16"/>
      <c r="E1235" s="150" t="s">
        <v>353</v>
      </c>
      <c r="F1235" s="70"/>
      <c r="G1235" s="171">
        <v>1239649.6000000001</v>
      </c>
      <c r="H1235" s="160"/>
      <c r="I1235" s="171"/>
      <c r="J1235" s="160"/>
    </row>
    <row r="1236" spans="1:10" hidden="1">
      <c r="A1236" s="16"/>
      <c r="B1236" s="16"/>
      <c r="C1236" s="16"/>
      <c r="D1236" s="16"/>
      <c r="E1236" s="150" t="s">
        <v>320</v>
      </c>
      <c r="F1236" s="70"/>
      <c r="G1236" s="171">
        <v>60052.5</v>
      </c>
      <c r="H1236" s="160"/>
      <c r="I1236" s="171"/>
      <c r="J1236" s="160"/>
    </row>
    <row r="1237" spans="1:10" hidden="1">
      <c r="A1237" s="16"/>
      <c r="B1237" s="16"/>
      <c r="C1237" s="16"/>
      <c r="D1237" s="16"/>
      <c r="E1237" s="150" t="s">
        <v>354</v>
      </c>
      <c r="F1237" s="70"/>
      <c r="G1237" s="171">
        <v>196140</v>
      </c>
      <c r="H1237" s="160"/>
      <c r="I1237" s="171"/>
      <c r="J1237" s="160"/>
    </row>
    <row r="1238" spans="1:10" hidden="1">
      <c r="A1238" s="16"/>
      <c r="B1238" s="16"/>
      <c r="C1238" s="16"/>
      <c r="D1238" s="16"/>
      <c r="E1238" s="150" t="s">
        <v>355</v>
      </c>
      <c r="F1238" s="70"/>
      <c r="G1238" s="171">
        <v>181608.75</v>
      </c>
      <c r="H1238" s="160"/>
      <c r="I1238" s="171"/>
      <c r="J1238" s="160"/>
    </row>
    <row r="1239" spans="1:10" hidden="1">
      <c r="A1239" s="16"/>
      <c r="B1239" s="16"/>
      <c r="C1239" s="16"/>
      <c r="D1239" s="16"/>
      <c r="E1239" s="150" t="s">
        <v>356</v>
      </c>
      <c r="F1239" s="70"/>
      <c r="G1239" s="171">
        <v>128950</v>
      </c>
      <c r="H1239" s="160"/>
      <c r="I1239" s="171"/>
      <c r="J1239" s="160"/>
    </row>
    <row r="1240" spans="1:10" hidden="1">
      <c r="A1240" s="16"/>
      <c r="B1240" s="16"/>
      <c r="C1240" s="16"/>
      <c r="D1240" s="16"/>
      <c r="E1240" s="150" t="s">
        <v>619</v>
      </c>
      <c r="F1240" s="70"/>
      <c r="G1240" s="171">
        <v>1500</v>
      </c>
      <c r="H1240" s="160"/>
      <c r="I1240" s="171"/>
      <c r="J1240" s="160"/>
    </row>
    <row r="1241" spans="1:10" hidden="1">
      <c r="A1241" s="16"/>
      <c r="B1241" s="16"/>
      <c r="C1241" s="16"/>
      <c r="D1241" s="16"/>
      <c r="E1241" s="150" t="s">
        <v>620</v>
      </c>
      <c r="F1241" s="70"/>
      <c r="G1241" s="171">
        <v>1230000</v>
      </c>
      <c r="H1241" s="160"/>
      <c r="I1241" s="171"/>
      <c r="J1241" s="160"/>
    </row>
    <row r="1242" spans="1:10" hidden="1">
      <c r="A1242" s="181"/>
      <c r="B1242" s="181"/>
      <c r="C1242" s="181"/>
      <c r="D1242" s="181"/>
      <c r="E1242" s="181" t="s">
        <v>1005</v>
      </c>
      <c r="F1242" s="70"/>
      <c r="G1242" s="171">
        <v>574348.51</v>
      </c>
      <c r="H1242" s="160"/>
      <c r="I1242" s="171"/>
      <c r="J1242" s="160"/>
    </row>
    <row r="1243" spans="1:10" hidden="1">
      <c r="A1243" s="91"/>
      <c r="B1243" s="91"/>
      <c r="C1243" s="91"/>
      <c r="D1243" s="91"/>
      <c r="E1243" s="91" t="s">
        <v>1006</v>
      </c>
      <c r="F1243" s="70"/>
      <c r="G1243" s="171">
        <v>550000</v>
      </c>
      <c r="H1243" s="160"/>
      <c r="I1243" s="171"/>
      <c r="J1243" s="160"/>
    </row>
    <row r="1244" spans="1:10" hidden="1">
      <c r="A1244" s="16"/>
      <c r="B1244" s="16"/>
      <c r="C1244" s="16"/>
      <c r="D1244" s="16"/>
      <c r="E1244" s="150" t="s">
        <v>322</v>
      </c>
      <c r="F1244" s="70"/>
      <c r="G1244" s="171">
        <v>376100</v>
      </c>
      <c r="H1244" s="160"/>
      <c r="I1244" s="171"/>
      <c r="J1244" s="160"/>
    </row>
    <row r="1245" spans="1:10">
      <c r="C1245" s="16"/>
      <c r="D1245" s="16"/>
      <c r="E1245" s="150" t="s">
        <v>310</v>
      </c>
      <c r="F1245" s="70"/>
      <c r="G1245" s="171">
        <v>90573479.280000001</v>
      </c>
      <c r="H1245" s="160"/>
      <c r="I1245" s="171">
        <v>90306796</v>
      </c>
      <c r="J1245" s="160"/>
    </row>
    <row r="1246" spans="1:10" hidden="1">
      <c r="A1246" s="16"/>
      <c r="C1246" s="16"/>
      <c r="D1246" s="16"/>
      <c r="E1246" s="150" t="s">
        <v>621</v>
      </c>
      <c r="F1246" s="70"/>
      <c r="G1246" s="171">
        <v>20213.900000000001</v>
      </c>
      <c r="H1246" s="160"/>
      <c r="I1246" s="171"/>
      <c r="J1246" s="160"/>
    </row>
    <row r="1247" spans="1:10" hidden="1">
      <c r="A1247" s="16"/>
      <c r="C1247" s="16"/>
      <c r="D1247" s="16"/>
      <c r="E1247" s="150" t="s">
        <v>622</v>
      </c>
      <c r="F1247" s="70"/>
      <c r="G1247" s="171">
        <v>10000</v>
      </c>
      <c r="H1247" s="160"/>
      <c r="I1247" s="171"/>
      <c r="J1247" s="160"/>
    </row>
    <row r="1248" spans="1:10">
      <c r="C1248" s="16"/>
      <c r="D1248" s="16"/>
      <c r="E1248" s="150" t="s">
        <v>569</v>
      </c>
      <c r="F1248" s="70"/>
      <c r="G1248" s="171">
        <v>30213.9</v>
      </c>
      <c r="H1248" s="160"/>
      <c r="I1248" s="171">
        <v>30214</v>
      </c>
      <c r="J1248" s="160"/>
    </row>
    <row r="1249" spans="1:10" hidden="1">
      <c r="A1249" s="16"/>
      <c r="C1249" s="16"/>
      <c r="D1249" s="16"/>
      <c r="E1249" s="150" t="s">
        <v>623</v>
      </c>
      <c r="F1249" s="70"/>
      <c r="G1249" s="171">
        <v>1456009.92</v>
      </c>
      <c r="H1249" s="160"/>
      <c r="I1249" s="171"/>
      <c r="J1249" s="160"/>
    </row>
    <row r="1250" spans="1:10" hidden="1">
      <c r="A1250" s="15"/>
      <c r="C1250" s="16"/>
      <c r="D1250" s="16"/>
      <c r="E1250" s="150" t="s">
        <v>292</v>
      </c>
      <c r="F1250" s="70"/>
      <c r="G1250" s="171">
        <v>3039783.27</v>
      </c>
      <c r="H1250" s="160"/>
      <c r="I1250" s="171"/>
      <c r="J1250" s="160"/>
    </row>
    <row r="1251" spans="1:10">
      <c r="C1251" s="16"/>
      <c r="D1251" s="16"/>
      <c r="E1251" s="151" t="s">
        <v>1043</v>
      </c>
      <c r="F1251" s="77" t="s">
        <v>624</v>
      </c>
      <c r="G1251" s="172">
        <v>4495793.1899999995</v>
      </c>
      <c r="H1251" s="173">
        <v>1131012362.71</v>
      </c>
      <c r="I1251" s="172">
        <v>3039783</v>
      </c>
      <c r="J1251" s="173">
        <v>954973910</v>
      </c>
    </row>
    <row r="1252" spans="1:10" ht="16.5" thickBot="1">
      <c r="E1252" s="13" t="s">
        <v>627</v>
      </c>
      <c r="F1252" s="164"/>
      <c r="G1252" s="160"/>
      <c r="H1252" s="175">
        <v>42567638329.080002</v>
      </c>
      <c r="I1252" s="120"/>
      <c r="J1252" s="175">
        <v>42134242967</v>
      </c>
    </row>
    <row r="1253" spans="1:10" ht="16.5" thickTop="1" thickBot="1">
      <c r="E1253" s="168"/>
      <c r="F1253" s="168"/>
      <c r="G1253" s="63"/>
      <c r="H1253" s="168"/>
      <c r="I1253" s="143"/>
      <c r="J1253" s="168"/>
    </row>
    <row r="1254" spans="1:10">
      <c r="J1254" s="162"/>
    </row>
    <row r="1255" spans="1:10">
      <c r="J1255" s="162"/>
    </row>
    <row r="1256" spans="1:10">
      <c r="E1256" s="18" t="s">
        <v>819</v>
      </c>
      <c r="F1256" s="19"/>
      <c r="G1256" s="20"/>
      <c r="H1256" s="20"/>
      <c r="I1256" s="20"/>
      <c r="J1256" s="162"/>
    </row>
    <row r="1257" spans="1:10">
      <c r="E1257" s="19" t="s">
        <v>820</v>
      </c>
      <c r="F1257" s="22"/>
      <c r="G1257" s="23"/>
      <c r="H1257" s="21"/>
      <c r="I1257" s="21"/>
      <c r="J1257" s="162"/>
    </row>
    <row r="1258" spans="1:10">
      <c r="E1258" s="25" t="s">
        <v>821</v>
      </c>
      <c r="F1258" s="19"/>
      <c r="G1258" s="19"/>
      <c r="H1258" s="19"/>
      <c r="I1258" s="19"/>
      <c r="J1258" s="162"/>
    </row>
    <row r="1259" spans="1:10">
      <c r="E1259" s="19"/>
      <c r="F1259" s="19"/>
      <c r="G1259" s="19"/>
      <c r="H1259" s="19"/>
      <c r="I1259" s="19"/>
      <c r="J1259" s="162"/>
    </row>
    <row r="1260" spans="1:10">
      <c r="E1260" s="19" t="s">
        <v>628</v>
      </c>
      <c r="F1260" s="19"/>
      <c r="G1260" s="19"/>
      <c r="H1260" s="19"/>
      <c r="I1260" s="19"/>
      <c r="J1260" s="162"/>
    </row>
    <row r="1261" spans="1:10">
      <c r="E1261" s="24" t="s">
        <v>817</v>
      </c>
      <c r="F1261" s="19"/>
      <c r="G1261" s="19"/>
      <c r="H1261" s="19"/>
      <c r="I1261" s="19"/>
      <c r="J1261" s="162"/>
    </row>
    <row r="1262" spans="1:10">
      <c r="E1262" s="25" t="s">
        <v>818</v>
      </c>
      <c r="F1262" s="19"/>
      <c r="G1262" s="19"/>
      <c r="H1262" s="19"/>
      <c r="I1262" s="19"/>
      <c r="J1262" s="162"/>
    </row>
    <row r="1263" spans="1:10">
      <c r="E1263" s="19"/>
      <c r="F1263" s="19"/>
      <c r="G1263" s="19"/>
      <c r="H1263" s="19"/>
      <c r="I1263" s="19"/>
      <c r="J1263" s="162"/>
    </row>
    <row r="1264" spans="1:10">
      <c r="E1264" s="19" t="s">
        <v>2048</v>
      </c>
      <c r="F1264" s="19"/>
      <c r="G1264" s="19"/>
      <c r="H1264" s="19"/>
      <c r="I1264" s="19"/>
      <c r="J1264" s="299"/>
    </row>
    <row r="1265" spans="1:11">
      <c r="E1265" s="19" t="s">
        <v>2019</v>
      </c>
      <c r="F1265" s="19"/>
      <c r="G1265" s="20"/>
      <c r="H1265" s="20"/>
      <c r="I1265" s="20"/>
      <c r="J1265" s="299"/>
    </row>
    <row r="1266" spans="1:11">
      <c r="E1266" s="19" t="s">
        <v>2020</v>
      </c>
      <c r="F1266" s="19"/>
      <c r="G1266" s="19"/>
      <c r="H1266" s="21"/>
      <c r="I1266" s="21"/>
      <c r="J1266" s="299"/>
    </row>
    <row r="1267" spans="1:11">
      <c r="E1267" s="19"/>
      <c r="F1267" s="19"/>
      <c r="G1267" s="19"/>
      <c r="H1267" s="21"/>
      <c r="I1267" s="21"/>
      <c r="J1267" s="299"/>
    </row>
    <row r="1268" spans="1:11">
      <c r="E1268" s="19"/>
      <c r="F1268" s="19"/>
      <c r="G1268" s="19"/>
      <c r="H1268" s="21"/>
      <c r="I1268" s="21"/>
      <c r="J1268" s="299"/>
    </row>
    <row r="1269" spans="1:11">
      <c r="E1269" s="25" t="s">
        <v>629</v>
      </c>
      <c r="F1269" s="22"/>
      <c r="G1269" s="19"/>
      <c r="H1269" s="26" t="s">
        <v>630</v>
      </c>
      <c r="I1269" s="19"/>
      <c r="J1269" s="162"/>
    </row>
    <row r="1270" spans="1:11">
      <c r="E1270" s="19" t="s">
        <v>876</v>
      </c>
      <c r="F1270" s="27"/>
      <c r="G1270" s="27"/>
      <c r="H1270" s="27" t="s">
        <v>2047</v>
      </c>
      <c r="I1270" s="27"/>
      <c r="J1270" s="162"/>
    </row>
    <row r="1271" spans="1:11">
      <c r="E1271" s="19" t="s">
        <v>875</v>
      </c>
      <c r="F1271" s="27"/>
      <c r="G1271" s="27"/>
      <c r="H1271" s="27" t="s">
        <v>2049</v>
      </c>
      <c r="I1271" s="27"/>
      <c r="J1271" s="162"/>
    </row>
    <row r="1272" spans="1:11">
      <c r="A1272"/>
      <c r="B1272"/>
      <c r="C1272"/>
      <c r="D1272"/>
      <c r="E1272"/>
      <c r="F1272"/>
      <c r="G1272"/>
      <c r="H1272"/>
      <c r="I1272"/>
      <c r="J1272"/>
      <c r="K1272"/>
    </row>
    <row r="1273" spans="1:11">
      <c r="A1273"/>
      <c r="B1273"/>
      <c r="C1273"/>
      <c r="D1273"/>
      <c r="E1273"/>
      <c r="F1273"/>
      <c r="G1273"/>
      <c r="H1273"/>
      <c r="I1273"/>
      <c r="J1273"/>
      <c r="K1273"/>
    </row>
    <row r="1274" spans="1:11">
      <c r="A1274"/>
      <c r="B1274"/>
      <c r="C1274"/>
      <c r="D1274"/>
      <c r="E1274"/>
      <c r="F1274"/>
      <c r="G1274"/>
      <c r="H1274"/>
      <c r="I1274"/>
      <c r="J1274"/>
      <c r="K1274"/>
    </row>
    <row r="1275" spans="1:11">
      <c r="A1275"/>
      <c r="B1275"/>
      <c r="C1275"/>
      <c r="D1275"/>
      <c r="E1275"/>
      <c r="F1275"/>
      <c r="G1275"/>
      <c r="H1275"/>
      <c r="I1275"/>
      <c r="J1275"/>
      <c r="K1275"/>
    </row>
    <row r="1276" spans="1:11">
      <c r="A1276"/>
      <c r="B1276"/>
      <c r="C1276"/>
      <c r="D1276"/>
      <c r="E1276"/>
      <c r="F1276"/>
      <c r="G1276"/>
      <c r="H1276"/>
      <c r="I1276"/>
      <c r="J1276"/>
      <c r="K1276"/>
    </row>
    <row r="1277" spans="1:11">
      <c r="A1277"/>
      <c r="B1277"/>
      <c r="C1277"/>
      <c r="D1277"/>
      <c r="E1277"/>
      <c r="F1277"/>
      <c r="G1277"/>
      <c r="H1277"/>
      <c r="I1277"/>
      <c r="J1277"/>
      <c r="K1277"/>
    </row>
    <row r="1278" spans="1:11">
      <c r="A1278"/>
      <c r="B1278"/>
      <c r="C1278"/>
      <c r="D1278"/>
      <c r="E1278"/>
      <c r="F1278"/>
      <c r="G1278"/>
      <c r="H1278"/>
      <c r="I1278"/>
      <c r="J1278"/>
      <c r="K1278"/>
    </row>
    <row r="1279" spans="1:11">
      <c r="A1279"/>
      <c r="B1279"/>
      <c r="C1279"/>
      <c r="D1279"/>
      <c r="E1279"/>
      <c r="F1279"/>
      <c r="G1279"/>
      <c r="H1279"/>
      <c r="I1279"/>
      <c r="J1279"/>
      <c r="K1279"/>
    </row>
    <row r="1280" spans="1:11">
      <c r="A1280"/>
      <c r="B1280"/>
      <c r="C1280"/>
      <c r="D1280"/>
      <c r="E1280"/>
      <c r="F1280"/>
      <c r="G1280"/>
      <c r="H1280"/>
      <c r="I1280"/>
      <c r="J1280"/>
      <c r="K1280"/>
    </row>
    <row r="1281" spans="1:11">
      <c r="A1281"/>
      <c r="B1281"/>
      <c r="C1281"/>
      <c r="D1281"/>
      <c r="E1281"/>
      <c r="F1281"/>
      <c r="G1281"/>
      <c r="H1281"/>
      <c r="I1281"/>
      <c r="J1281"/>
      <c r="K1281"/>
    </row>
    <row r="1282" spans="1:11">
      <c r="A1282"/>
      <c r="B1282"/>
      <c r="C1282"/>
      <c r="D1282"/>
      <c r="E1282"/>
      <c r="F1282"/>
      <c r="G1282"/>
      <c r="H1282"/>
      <c r="I1282"/>
      <c r="J1282"/>
      <c r="K1282"/>
    </row>
    <row r="1283" spans="1:11">
      <c r="A1283"/>
      <c r="B1283"/>
      <c r="C1283"/>
      <c r="D1283"/>
      <c r="E1283"/>
      <c r="F1283"/>
      <c r="G1283"/>
      <c r="H1283"/>
      <c r="I1283"/>
      <c r="J1283"/>
      <c r="K1283"/>
    </row>
    <row r="1284" spans="1:11">
      <c r="A1284"/>
      <c r="B1284"/>
      <c r="C1284"/>
      <c r="D1284"/>
      <c r="E1284"/>
      <c r="F1284"/>
      <c r="G1284"/>
      <c r="H1284"/>
      <c r="I1284"/>
      <c r="J1284"/>
      <c r="K1284"/>
    </row>
    <row r="1285" spans="1:11">
      <c r="A1285"/>
      <c r="B1285"/>
      <c r="C1285"/>
      <c r="D1285"/>
      <c r="E1285"/>
      <c r="F1285"/>
      <c r="G1285"/>
      <c r="H1285"/>
      <c r="I1285"/>
      <c r="J1285"/>
      <c r="K1285"/>
    </row>
    <row r="1286" spans="1:11">
      <c r="A1286"/>
      <c r="B1286"/>
      <c r="C1286"/>
      <c r="D1286"/>
      <c r="E1286"/>
      <c r="F1286"/>
      <c r="G1286"/>
      <c r="H1286"/>
      <c r="I1286"/>
      <c r="J1286"/>
      <c r="K1286"/>
    </row>
    <row r="1287" spans="1:11">
      <c r="A1287"/>
      <c r="B1287"/>
      <c r="C1287"/>
      <c r="D1287"/>
      <c r="E1287"/>
      <c r="F1287"/>
      <c r="G1287"/>
      <c r="H1287"/>
      <c r="I1287"/>
      <c r="J1287"/>
      <c r="K1287"/>
    </row>
    <row r="1288" spans="1:11">
      <c r="A1288"/>
      <c r="B1288"/>
      <c r="C1288"/>
      <c r="D1288"/>
      <c r="E1288"/>
      <c r="F1288"/>
      <c r="G1288"/>
      <c r="H1288"/>
      <c r="I1288"/>
      <c r="J1288"/>
      <c r="K1288"/>
    </row>
    <row r="1289" spans="1:11">
      <c r="A1289"/>
      <c r="B1289"/>
      <c r="C1289"/>
      <c r="D1289"/>
      <c r="E1289"/>
      <c r="F1289"/>
      <c r="G1289"/>
      <c r="H1289"/>
      <c r="I1289"/>
      <c r="J1289"/>
      <c r="K1289"/>
    </row>
    <row r="1290" spans="1:11">
      <c r="A1290"/>
      <c r="B1290"/>
      <c r="C1290"/>
      <c r="D1290"/>
      <c r="E1290"/>
      <c r="F1290"/>
      <c r="G1290"/>
      <c r="H1290"/>
      <c r="I1290"/>
      <c r="J1290"/>
      <c r="K1290"/>
    </row>
    <row r="1291" spans="1:11">
      <c r="A1291"/>
      <c r="B1291"/>
      <c r="C1291"/>
      <c r="D1291"/>
      <c r="E1291"/>
      <c r="F1291"/>
      <c r="G1291"/>
      <c r="H1291"/>
      <c r="I1291"/>
      <c r="J1291"/>
      <c r="K1291"/>
    </row>
    <row r="1292" spans="1:11">
      <c r="A1292"/>
      <c r="B1292"/>
      <c r="C1292"/>
      <c r="D1292"/>
      <c r="E1292"/>
      <c r="F1292"/>
      <c r="G1292"/>
      <c r="H1292"/>
      <c r="I1292"/>
      <c r="J1292"/>
      <c r="K1292"/>
    </row>
    <row r="1293" spans="1:11">
      <c r="A1293"/>
      <c r="B1293"/>
      <c r="C1293"/>
      <c r="D1293"/>
      <c r="E1293"/>
      <c r="F1293"/>
      <c r="G1293"/>
      <c r="H1293"/>
      <c r="I1293"/>
      <c r="J1293"/>
      <c r="K1293"/>
    </row>
    <row r="1294" spans="1:11">
      <c r="A1294"/>
      <c r="B1294"/>
      <c r="C1294"/>
      <c r="D1294"/>
      <c r="E1294"/>
      <c r="F1294"/>
      <c r="G1294"/>
      <c r="H1294"/>
      <c r="I1294"/>
      <c r="J1294"/>
      <c r="K1294"/>
    </row>
    <row r="1295" spans="1:11">
      <c r="A1295"/>
      <c r="B1295"/>
      <c r="C1295"/>
      <c r="D1295"/>
      <c r="E1295"/>
      <c r="F1295"/>
      <c r="G1295"/>
      <c r="H1295"/>
      <c r="I1295"/>
      <c r="J1295"/>
      <c r="K1295"/>
    </row>
    <row r="1296" spans="1:11">
      <c r="A1296"/>
      <c r="B1296"/>
      <c r="C1296"/>
      <c r="D1296"/>
      <c r="E1296"/>
      <c r="F1296"/>
      <c r="G1296"/>
      <c r="H1296"/>
      <c r="I1296"/>
      <c r="J1296"/>
      <c r="K1296"/>
    </row>
    <row r="1297" spans="1:11">
      <c r="A1297"/>
      <c r="B1297"/>
      <c r="C1297"/>
      <c r="D1297"/>
      <c r="E1297"/>
      <c r="F1297"/>
      <c r="G1297"/>
      <c r="H1297"/>
      <c r="I1297"/>
      <c r="J1297"/>
      <c r="K1297"/>
    </row>
    <row r="1298" spans="1:11">
      <c r="A1298"/>
      <c r="B1298"/>
      <c r="C1298"/>
      <c r="D1298"/>
      <c r="E1298"/>
      <c r="F1298"/>
      <c r="G1298"/>
      <c r="H1298"/>
      <c r="I1298"/>
      <c r="J1298"/>
      <c r="K1298"/>
    </row>
    <row r="1299" spans="1:11">
      <c r="A1299"/>
      <c r="B1299"/>
      <c r="C1299"/>
      <c r="D1299"/>
      <c r="E1299"/>
      <c r="F1299"/>
      <c r="G1299"/>
      <c r="H1299"/>
      <c r="I1299"/>
      <c r="J1299"/>
      <c r="K1299"/>
    </row>
    <row r="1300" spans="1:11">
      <c r="A1300"/>
      <c r="B1300"/>
      <c r="C1300"/>
      <c r="D1300"/>
      <c r="E1300"/>
      <c r="F1300"/>
      <c r="G1300"/>
      <c r="H1300"/>
      <c r="I1300"/>
      <c r="J1300"/>
      <c r="K1300"/>
    </row>
    <row r="1301" spans="1:11">
      <c r="A1301"/>
      <c r="B1301"/>
      <c r="C1301"/>
      <c r="D1301"/>
      <c r="E1301"/>
      <c r="F1301"/>
      <c r="G1301"/>
      <c r="H1301"/>
      <c r="I1301"/>
      <c r="J1301"/>
      <c r="K1301"/>
    </row>
    <row r="1302" spans="1:11">
      <c r="A1302"/>
      <c r="B1302"/>
      <c r="C1302"/>
      <c r="D1302"/>
      <c r="E1302"/>
      <c r="F1302"/>
      <c r="G1302"/>
      <c r="H1302"/>
      <c r="I1302"/>
      <c r="J1302"/>
      <c r="K1302"/>
    </row>
    <row r="1303" spans="1:11">
      <c r="A1303"/>
      <c r="B1303"/>
      <c r="C1303"/>
      <c r="D1303"/>
      <c r="E1303"/>
      <c r="F1303"/>
      <c r="G1303"/>
      <c r="H1303"/>
      <c r="I1303"/>
      <c r="J1303"/>
      <c r="K1303"/>
    </row>
    <row r="1304" spans="1:11">
      <c r="A1304"/>
      <c r="B1304"/>
      <c r="C1304"/>
      <c r="D1304"/>
      <c r="E1304"/>
      <c r="F1304"/>
      <c r="G1304"/>
      <c r="H1304"/>
      <c r="I1304"/>
      <c r="J1304"/>
      <c r="K1304"/>
    </row>
    <row r="1305" spans="1:11">
      <c r="A1305"/>
      <c r="B1305"/>
      <c r="C1305"/>
      <c r="D1305"/>
      <c r="E1305"/>
      <c r="F1305"/>
      <c r="G1305"/>
      <c r="H1305"/>
      <c r="I1305"/>
      <c r="J1305"/>
      <c r="K1305"/>
    </row>
    <row r="1306" spans="1:11" hidden="1">
      <c r="A1306"/>
      <c r="B1306"/>
      <c r="C1306"/>
      <c r="D1306"/>
      <c r="E1306"/>
      <c r="F1306"/>
      <c r="G1306"/>
      <c r="H1306"/>
      <c r="I1306"/>
      <c r="J1306"/>
      <c r="K1306"/>
    </row>
    <row r="1307" spans="1:11" hidden="1">
      <c r="A1307"/>
      <c r="B1307"/>
      <c r="C1307"/>
      <c r="D1307"/>
      <c r="E1307"/>
      <c r="F1307"/>
      <c r="G1307"/>
      <c r="H1307"/>
      <c r="I1307"/>
      <c r="J1307"/>
      <c r="K1307"/>
    </row>
    <row r="1308" spans="1:11" hidden="1">
      <c r="A1308"/>
      <c r="B1308"/>
      <c r="C1308"/>
      <c r="D1308"/>
      <c r="E1308"/>
      <c r="F1308"/>
      <c r="G1308"/>
      <c r="H1308"/>
      <c r="I1308"/>
      <c r="J1308"/>
      <c r="K1308"/>
    </row>
    <row r="1309" spans="1:11" hidden="1">
      <c r="A1309"/>
      <c r="B1309"/>
      <c r="C1309"/>
      <c r="D1309"/>
      <c r="E1309"/>
      <c r="F1309"/>
      <c r="G1309"/>
      <c r="H1309"/>
      <c r="I1309"/>
      <c r="J1309"/>
      <c r="K1309"/>
    </row>
    <row r="1310" spans="1:11" hidden="1">
      <c r="A1310"/>
      <c r="B1310"/>
      <c r="C1310"/>
      <c r="D1310"/>
      <c r="E1310"/>
      <c r="F1310"/>
      <c r="G1310"/>
      <c r="H1310"/>
      <c r="I1310"/>
      <c r="J1310"/>
      <c r="K1310"/>
    </row>
    <row r="1311" spans="1:11" hidden="1">
      <c r="A1311"/>
      <c r="B1311"/>
      <c r="C1311"/>
      <c r="D1311"/>
      <c r="E1311"/>
      <c r="F1311"/>
      <c r="G1311"/>
      <c r="H1311"/>
      <c r="I1311"/>
      <c r="J1311"/>
      <c r="K1311"/>
    </row>
    <row r="1312" spans="1:11" hidden="1">
      <c r="A1312"/>
      <c r="B1312"/>
      <c r="C1312"/>
      <c r="D1312"/>
      <c r="E1312"/>
      <c r="F1312"/>
      <c r="G1312"/>
      <c r="H1312"/>
      <c r="I1312"/>
      <c r="J1312"/>
      <c r="K1312"/>
    </row>
    <row r="1313" spans="1:11" hidden="1">
      <c r="A1313"/>
      <c r="B1313"/>
      <c r="C1313"/>
      <c r="D1313"/>
      <c r="E1313"/>
      <c r="F1313"/>
      <c r="G1313"/>
      <c r="H1313"/>
      <c r="I1313"/>
      <c r="J1313"/>
      <c r="K1313"/>
    </row>
    <row r="1314" spans="1:11" hidden="1">
      <c r="A1314"/>
      <c r="B1314"/>
      <c r="C1314"/>
      <c r="D1314"/>
      <c r="E1314"/>
      <c r="F1314"/>
      <c r="G1314"/>
      <c r="H1314"/>
      <c r="I1314"/>
      <c r="J1314"/>
      <c r="K1314"/>
    </row>
    <row r="1315" spans="1:11" hidden="1">
      <c r="A1315"/>
      <c r="B1315"/>
      <c r="C1315"/>
      <c r="D1315"/>
      <c r="E1315"/>
      <c r="F1315"/>
      <c r="G1315"/>
      <c r="H1315"/>
      <c r="I1315"/>
      <c r="J1315"/>
      <c r="K1315"/>
    </row>
    <row r="1316" spans="1:11" hidden="1">
      <c r="A1316"/>
      <c r="B1316"/>
      <c r="C1316"/>
      <c r="D1316"/>
      <c r="E1316"/>
      <c r="F1316"/>
      <c r="G1316"/>
      <c r="H1316"/>
      <c r="I1316"/>
      <c r="J1316"/>
      <c r="K1316"/>
    </row>
    <row r="1317" spans="1:11" hidden="1">
      <c r="A1317"/>
      <c r="B1317"/>
      <c r="C1317"/>
      <c r="D1317"/>
      <c r="E1317"/>
      <c r="F1317"/>
      <c r="G1317"/>
      <c r="H1317"/>
      <c r="I1317"/>
      <c r="J1317"/>
      <c r="K1317"/>
    </row>
    <row r="1318" spans="1:11" hidden="1">
      <c r="A1318"/>
      <c r="B1318"/>
      <c r="C1318"/>
      <c r="D1318"/>
      <c r="E1318"/>
      <c r="F1318"/>
      <c r="G1318"/>
      <c r="H1318"/>
      <c r="I1318"/>
      <c r="J1318"/>
      <c r="K1318"/>
    </row>
    <row r="1319" spans="1:11">
      <c r="A1319"/>
      <c r="B1319"/>
      <c r="C1319"/>
      <c r="D1319"/>
      <c r="E1319"/>
      <c r="F1319"/>
      <c r="G1319"/>
      <c r="H1319"/>
      <c r="I1319"/>
      <c r="J1319"/>
      <c r="K1319"/>
    </row>
    <row r="1320" spans="1:11" hidden="1">
      <c r="A1320"/>
      <c r="B1320"/>
      <c r="C1320"/>
      <c r="D1320"/>
      <c r="E1320"/>
      <c r="F1320"/>
      <c r="G1320"/>
      <c r="H1320"/>
      <c r="I1320"/>
      <c r="J1320"/>
      <c r="K1320"/>
    </row>
    <row r="1321" spans="1:11" hidden="1">
      <c r="A1321"/>
      <c r="B1321"/>
      <c r="C1321"/>
      <c r="D1321"/>
      <c r="E1321"/>
      <c r="F1321"/>
      <c r="G1321"/>
      <c r="H1321"/>
      <c r="I1321"/>
      <c r="J1321"/>
      <c r="K1321"/>
    </row>
    <row r="1322" spans="1:11">
      <c r="A1322"/>
      <c r="B1322"/>
      <c r="C1322"/>
      <c r="D1322"/>
      <c r="E1322"/>
      <c r="F1322"/>
      <c r="G1322"/>
      <c r="H1322" s="50">
        <f>+H1286-H310</f>
        <v>0</v>
      </c>
      <c r="I1322"/>
      <c r="J1322"/>
      <c r="K1322"/>
    </row>
    <row r="1323" spans="1:11" hidden="1">
      <c r="A1323"/>
      <c r="B1323"/>
      <c r="C1323"/>
      <c r="D1323"/>
      <c r="E1323"/>
      <c r="F1323"/>
      <c r="G1323"/>
      <c r="H1323" s="50"/>
      <c r="I1323"/>
      <c r="J1323"/>
      <c r="K1323"/>
    </row>
    <row r="1324" spans="1:11" hidden="1">
      <c r="A1324"/>
      <c r="B1324"/>
      <c r="C1324"/>
      <c r="D1324"/>
      <c r="E1324"/>
      <c r="F1324"/>
      <c r="G1324"/>
      <c r="H1324" s="50"/>
      <c r="I1324"/>
      <c r="J1324"/>
      <c r="K1324"/>
    </row>
    <row r="1325" spans="1:11">
      <c r="A1325"/>
      <c r="B1325"/>
      <c r="C1325"/>
      <c r="D1325"/>
      <c r="E1325"/>
      <c r="F1325"/>
      <c r="G1325"/>
      <c r="H1325" s="50" t="e">
        <f>+'note 03-17'!#REF!+'note 03-17'!#REF!</f>
        <v>#REF!</v>
      </c>
      <c r="I1325"/>
      <c r="J1325"/>
      <c r="K1325"/>
    </row>
    <row r="1326" spans="1:11">
      <c r="A1326"/>
      <c r="B1326"/>
      <c r="C1326"/>
      <c r="D1326"/>
      <c r="E1326"/>
      <c r="F1326"/>
      <c r="G1326"/>
      <c r="H1326" s="226" t="e">
        <f>+H1322-H1325</f>
        <v>#REF!</v>
      </c>
      <c r="I1326"/>
      <c r="J1326"/>
      <c r="K1326"/>
    </row>
    <row r="1327" spans="1:11">
      <c r="A1327"/>
      <c r="B1327"/>
      <c r="C1327"/>
      <c r="D1327"/>
      <c r="E1327"/>
      <c r="F1327"/>
      <c r="G1327"/>
      <c r="H1327"/>
      <c r="I1327"/>
      <c r="J1327"/>
      <c r="K1327"/>
    </row>
    <row r="1328" spans="1:11">
      <c r="A1328"/>
      <c r="B1328"/>
      <c r="C1328"/>
      <c r="D1328"/>
      <c r="E1328"/>
      <c r="F1328"/>
      <c r="G1328"/>
      <c r="H1328"/>
      <c r="I1328"/>
      <c r="J1328"/>
      <c r="K1328"/>
    </row>
    <row r="1329" spans="1:11">
      <c r="A1329"/>
      <c r="B1329"/>
      <c r="C1329"/>
      <c r="D1329"/>
      <c r="E1329"/>
      <c r="F1329"/>
      <c r="G1329"/>
      <c r="H1329"/>
      <c r="I1329"/>
      <c r="J1329"/>
      <c r="K1329"/>
    </row>
    <row r="1330" spans="1:11">
      <c r="A1330"/>
      <c r="B1330"/>
      <c r="C1330"/>
      <c r="D1330"/>
      <c r="E1330"/>
      <c r="F1330"/>
      <c r="G1330"/>
      <c r="H1330"/>
      <c r="I1330"/>
      <c r="J1330"/>
      <c r="K1330"/>
    </row>
    <row r="1331" spans="1:11">
      <c r="A1331"/>
      <c r="B1331"/>
      <c r="C1331"/>
      <c r="D1331"/>
      <c r="E1331"/>
      <c r="F1331"/>
      <c r="G1331"/>
      <c r="H1331"/>
      <c r="I1331"/>
      <c r="J1331"/>
      <c r="K1331"/>
    </row>
    <row r="1332" spans="1:11">
      <c r="A1332"/>
      <c r="B1332"/>
      <c r="C1332"/>
      <c r="D1332"/>
      <c r="E1332"/>
      <c r="F1332"/>
      <c r="G1332"/>
      <c r="H1332"/>
      <c r="I1332"/>
      <c r="J1332"/>
      <c r="K1332"/>
    </row>
    <row r="1333" spans="1:11">
      <c r="A1333"/>
      <c r="B1333"/>
      <c r="C1333"/>
      <c r="D1333"/>
      <c r="E1333"/>
      <c r="F1333"/>
      <c r="G1333"/>
      <c r="H1333"/>
      <c r="I1333"/>
      <c r="J1333"/>
      <c r="K1333"/>
    </row>
    <row r="1334" spans="1:11">
      <c r="A1334"/>
      <c r="B1334"/>
      <c r="C1334"/>
      <c r="D1334"/>
      <c r="E1334"/>
      <c r="F1334"/>
      <c r="G1334"/>
      <c r="H1334"/>
      <c r="I1334"/>
      <c r="J1334"/>
      <c r="K1334"/>
    </row>
    <row r="1335" spans="1:11">
      <c r="A1335"/>
      <c r="B1335"/>
      <c r="C1335"/>
      <c r="D1335"/>
      <c r="E1335"/>
      <c r="F1335"/>
      <c r="G1335"/>
      <c r="H1335"/>
      <c r="I1335"/>
      <c r="J1335"/>
      <c r="K1335"/>
    </row>
    <row r="1336" spans="1:11">
      <c r="A1336"/>
      <c r="B1336"/>
      <c r="C1336"/>
      <c r="D1336"/>
      <c r="E1336"/>
      <c r="F1336"/>
      <c r="G1336"/>
      <c r="H1336"/>
      <c r="I1336"/>
      <c r="J1336"/>
      <c r="K1336"/>
    </row>
    <row r="1337" spans="1:11">
      <c r="A1337"/>
      <c r="B1337"/>
      <c r="C1337"/>
      <c r="D1337"/>
      <c r="E1337"/>
      <c r="F1337"/>
      <c r="G1337"/>
      <c r="H1337"/>
      <c r="I1337"/>
      <c r="J1337"/>
      <c r="K1337"/>
    </row>
    <row r="1338" spans="1:11">
      <c r="A1338"/>
      <c r="B1338"/>
      <c r="C1338"/>
      <c r="D1338"/>
      <c r="E1338"/>
      <c r="F1338"/>
      <c r="G1338"/>
      <c r="H1338"/>
      <c r="I1338"/>
      <c r="J1338"/>
      <c r="K1338"/>
    </row>
    <row r="1339" spans="1:11">
      <c r="A1339"/>
      <c r="B1339"/>
      <c r="C1339"/>
      <c r="D1339"/>
      <c r="E1339"/>
      <c r="F1339"/>
      <c r="G1339"/>
      <c r="H1339"/>
      <c r="I1339"/>
      <c r="J1339"/>
      <c r="K1339"/>
    </row>
    <row r="1340" spans="1:11">
      <c r="A1340"/>
      <c r="B1340"/>
      <c r="C1340"/>
      <c r="D1340"/>
      <c r="E1340"/>
      <c r="F1340"/>
      <c r="G1340"/>
      <c r="H1340"/>
      <c r="I1340"/>
      <c r="J1340"/>
      <c r="K1340"/>
    </row>
    <row r="1341" spans="1:11">
      <c r="A1341"/>
      <c r="B1341"/>
      <c r="C1341"/>
      <c r="D1341"/>
      <c r="E1341"/>
      <c r="F1341"/>
      <c r="G1341"/>
      <c r="H1341"/>
      <c r="I1341"/>
      <c r="J1341"/>
      <c r="K1341"/>
    </row>
    <row r="1342" spans="1:11">
      <c r="A1342"/>
      <c r="B1342"/>
      <c r="C1342"/>
      <c r="D1342"/>
      <c r="E1342"/>
      <c r="F1342"/>
      <c r="G1342"/>
      <c r="H1342"/>
      <c r="I1342"/>
      <c r="J1342"/>
      <c r="K1342"/>
    </row>
    <row r="1343" spans="1:11">
      <c r="A1343"/>
      <c r="B1343"/>
      <c r="C1343"/>
      <c r="D1343"/>
      <c r="E1343"/>
      <c r="F1343"/>
      <c r="G1343"/>
      <c r="H1343"/>
      <c r="I1343"/>
      <c r="J1343"/>
      <c r="K1343"/>
    </row>
    <row r="1344" spans="1:11">
      <c r="A1344"/>
      <c r="B1344"/>
      <c r="C1344"/>
      <c r="D1344"/>
      <c r="E1344"/>
      <c r="F1344"/>
      <c r="G1344"/>
      <c r="H1344"/>
      <c r="I1344"/>
      <c r="J1344"/>
      <c r="K1344"/>
    </row>
    <row r="1345" spans="1:11">
      <c r="A1345"/>
      <c r="B1345"/>
      <c r="C1345"/>
      <c r="D1345"/>
      <c r="E1345"/>
      <c r="F1345"/>
      <c r="G1345"/>
      <c r="H1345"/>
      <c r="I1345"/>
      <c r="J1345"/>
      <c r="K1345"/>
    </row>
  </sheetData>
  <sortState ref="A435:G1349">
    <sortCondition ref="A1349"/>
  </sortState>
  <mergeCells count="5">
    <mergeCell ref="E12:E13"/>
    <mergeCell ref="F12:F13"/>
    <mergeCell ref="G12:H12"/>
    <mergeCell ref="G13:H13"/>
    <mergeCell ref="I12:J12"/>
  </mergeCells>
  <pageMargins left="0.55000000000000004" right="0.24" top="0.6" bottom="0.95" header="0.35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3"/>
  <sheetViews>
    <sheetView topLeftCell="A368" workbookViewId="0">
      <selection activeCell="A384" sqref="A384:XFD1424"/>
    </sheetView>
  </sheetViews>
  <sheetFormatPr defaultRowHeight="15"/>
  <cols>
    <col min="1" max="1" width="18.42578125" style="147" customWidth="1"/>
    <col min="2" max="2" width="9.28515625" style="147" customWidth="1"/>
    <col min="3" max="3" width="9.140625" style="147" customWidth="1"/>
    <col min="4" max="4" width="10.140625" style="147" customWidth="1"/>
    <col min="5" max="5" width="42.140625" style="147" customWidth="1"/>
    <col min="6" max="6" width="2.7109375" style="147" hidden="1" customWidth="1"/>
    <col min="7" max="7" width="10.7109375" style="147" bestFit="1" customWidth="1"/>
    <col min="8" max="8" width="12.42578125" style="147" customWidth="1"/>
    <col min="9" max="9" width="13" style="31" customWidth="1"/>
    <col min="10" max="10" width="13.28515625" style="147" customWidth="1"/>
    <col min="11" max="12" width="9.140625" style="147"/>
    <col min="13" max="13" width="12" style="147" bestFit="1" customWidth="1"/>
    <col min="14" max="16384" width="9.140625" style="147"/>
  </cols>
  <sheetData>
    <row r="1" spans="1:10" ht="15.75">
      <c r="E1" s="179"/>
      <c r="F1" s="179"/>
      <c r="G1" s="179"/>
      <c r="H1" s="179"/>
      <c r="I1" s="102"/>
    </row>
    <row r="2" spans="1:10" ht="15.75">
      <c r="E2" s="178"/>
      <c r="F2" s="178"/>
      <c r="G2" s="178"/>
      <c r="H2" s="32"/>
      <c r="I2" s="103"/>
    </row>
    <row r="3" spans="1:10" ht="15.75">
      <c r="E3" s="169"/>
      <c r="F3" s="169"/>
      <c r="G3" s="169"/>
      <c r="H3" s="32"/>
      <c r="I3" s="103"/>
    </row>
    <row r="4" spans="1:10" s="183" customFormat="1">
      <c r="E4" s="156"/>
      <c r="F4" s="156"/>
      <c r="G4" s="156"/>
      <c r="H4" s="153"/>
      <c r="I4" s="162"/>
    </row>
    <row r="5" spans="1:10" s="183" customFormat="1">
      <c r="E5" s="156"/>
      <c r="F5" s="156"/>
      <c r="G5" s="156"/>
      <c r="H5" s="153"/>
      <c r="I5" s="162"/>
    </row>
    <row r="6" spans="1:10" s="183" customFormat="1" ht="15.75">
      <c r="A6" s="181"/>
      <c r="B6" s="181"/>
      <c r="C6" s="181"/>
      <c r="D6" s="181"/>
      <c r="E6" s="33" t="s">
        <v>678</v>
      </c>
      <c r="F6" s="33"/>
      <c r="G6" s="33"/>
      <c r="H6" s="153"/>
      <c r="I6" s="104">
        <v>2014</v>
      </c>
      <c r="J6" s="176">
        <v>2013</v>
      </c>
    </row>
    <row r="7" spans="1:10" s="183" customFormat="1" ht="15.75">
      <c r="A7" s="181"/>
      <c r="B7" s="181"/>
      <c r="C7" s="181"/>
      <c r="D7" s="181"/>
      <c r="E7" s="33" t="s">
        <v>679</v>
      </c>
      <c r="F7" s="33"/>
      <c r="G7" s="33"/>
      <c r="H7" s="153"/>
      <c r="I7" s="105" t="s">
        <v>680</v>
      </c>
      <c r="J7" s="177" t="s">
        <v>681</v>
      </c>
    </row>
    <row r="8" spans="1:10" s="2" customFormat="1" hidden="1">
      <c r="A8" s="181"/>
      <c r="B8" s="181"/>
      <c r="C8" s="181"/>
      <c r="D8" s="181"/>
      <c r="E8" s="181" t="s">
        <v>305</v>
      </c>
      <c r="F8" s="181"/>
      <c r="G8" s="181"/>
      <c r="H8" s="35"/>
      <c r="I8" s="182">
        <v>9200.5</v>
      </c>
      <c r="J8" s="183"/>
    </row>
    <row r="9" spans="1:10" s="2" customFormat="1" hidden="1">
      <c r="A9" s="181"/>
      <c r="B9" s="181"/>
      <c r="C9" s="181"/>
      <c r="D9" s="181"/>
      <c r="E9" s="181" t="s">
        <v>682</v>
      </c>
      <c r="F9" s="181"/>
      <c r="G9" s="181"/>
      <c r="H9" s="35"/>
      <c r="I9" s="182">
        <v>4737</v>
      </c>
      <c r="J9" s="183"/>
    </row>
    <row r="10" spans="1:10" s="2" customFormat="1" hidden="1">
      <c r="A10" s="181"/>
      <c r="B10" s="181"/>
      <c r="C10" s="181"/>
      <c r="D10" s="181"/>
      <c r="E10" s="181" t="s">
        <v>304</v>
      </c>
      <c r="F10" s="181"/>
      <c r="G10" s="181"/>
      <c r="H10" s="35"/>
      <c r="I10" s="182">
        <v>3511.05</v>
      </c>
      <c r="J10" s="183"/>
    </row>
    <row r="11" spans="1:10" s="2" customFormat="1" hidden="1">
      <c r="A11" s="181"/>
      <c r="B11" s="181"/>
      <c r="C11" s="181"/>
      <c r="D11" s="181"/>
      <c r="E11" s="181" t="s">
        <v>308</v>
      </c>
      <c r="F11" s="181"/>
      <c r="G11" s="181"/>
      <c r="H11" s="35"/>
      <c r="I11" s="182">
        <v>5000</v>
      </c>
      <c r="J11" s="183"/>
    </row>
    <row r="12" spans="1:10" s="2" customFormat="1">
      <c r="A12" s="181"/>
      <c r="B12" s="181"/>
      <c r="C12" s="181"/>
      <c r="D12" s="181"/>
      <c r="E12" s="184" t="s">
        <v>304</v>
      </c>
      <c r="F12" s="184"/>
      <c r="G12" s="184"/>
      <c r="H12" s="35"/>
      <c r="I12" s="182">
        <v>22448.55</v>
      </c>
      <c r="J12" s="182">
        <v>32999.5</v>
      </c>
    </row>
    <row r="13" spans="1:10" s="183" customFormat="1">
      <c r="A13" s="181"/>
      <c r="B13" s="181"/>
      <c r="C13" s="181"/>
      <c r="D13" s="181"/>
      <c r="E13" s="36" t="s">
        <v>683</v>
      </c>
      <c r="F13" s="36"/>
      <c r="G13" s="36"/>
      <c r="H13" s="153"/>
      <c r="I13" s="182"/>
      <c r="J13" s="182"/>
    </row>
    <row r="14" spans="1:10" s="183" customFormat="1">
      <c r="A14" s="181"/>
      <c r="B14" s="181"/>
      <c r="C14" s="181"/>
      <c r="D14" s="181"/>
      <c r="E14" s="184" t="s">
        <v>838</v>
      </c>
      <c r="F14" s="184"/>
      <c r="G14" s="184"/>
      <c r="H14" s="153"/>
      <c r="I14" s="182">
        <v>13316731.76</v>
      </c>
      <c r="J14" s="182">
        <v>12455386.16</v>
      </c>
    </row>
    <row r="15" spans="1:10" s="183" customFormat="1">
      <c r="A15" s="181"/>
      <c r="B15" s="181"/>
      <c r="C15" s="181"/>
      <c r="D15" s="181"/>
      <c r="E15" s="184" t="s">
        <v>832</v>
      </c>
      <c r="F15" s="184"/>
      <c r="G15" s="184"/>
      <c r="H15" s="153"/>
      <c r="I15" s="182">
        <v>841194.02</v>
      </c>
      <c r="J15" s="182">
        <v>3116134.24</v>
      </c>
    </row>
    <row r="16" spans="1:10" s="183" customFormat="1">
      <c r="A16" s="181"/>
      <c r="B16" s="181"/>
      <c r="C16" s="181"/>
      <c r="D16" s="181"/>
      <c r="E16" s="184" t="s">
        <v>840</v>
      </c>
      <c r="F16" s="184"/>
      <c r="G16" s="184"/>
      <c r="H16" s="153"/>
      <c r="I16" s="182">
        <v>5023777.49</v>
      </c>
      <c r="J16" s="182">
        <v>15298754.91</v>
      </c>
    </row>
    <row r="17" spans="1:10" s="183" customFormat="1">
      <c r="A17" s="181"/>
      <c r="B17" s="181"/>
      <c r="C17" s="181"/>
      <c r="D17" s="181"/>
      <c r="E17" s="184" t="s">
        <v>839</v>
      </c>
      <c r="F17" s="184"/>
      <c r="G17" s="184"/>
      <c r="H17" s="153"/>
      <c r="I17" s="182">
        <v>47414068.729999997</v>
      </c>
      <c r="J17" s="182">
        <v>25541304.18</v>
      </c>
    </row>
    <row r="18" spans="1:10" s="183" customFormat="1">
      <c r="A18" s="181"/>
      <c r="B18" s="181"/>
      <c r="C18" s="181"/>
      <c r="D18" s="181"/>
      <c r="E18" s="184" t="s">
        <v>851</v>
      </c>
      <c r="F18" s="184"/>
      <c r="G18" s="184"/>
      <c r="H18" s="153"/>
      <c r="I18" s="182">
        <v>2570762.0099999998</v>
      </c>
      <c r="J18" s="182">
        <v>2694046.76</v>
      </c>
    </row>
    <row r="19" spans="1:10" s="183" customFormat="1">
      <c r="A19" s="181"/>
      <c r="B19" s="181"/>
      <c r="C19" s="181"/>
      <c r="D19" s="181"/>
      <c r="E19" s="184" t="s">
        <v>852</v>
      </c>
      <c r="F19" s="184"/>
      <c r="G19" s="184"/>
      <c r="H19" s="153"/>
      <c r="I19" s="182">
        <v>3578739.17</v>
      </c>
      <c r="J19" s="182">
        <v>2835375.02</v>
      </c>
    </row>
    <row r="20" spans="1:10" s="183" customFormat="1">
      <c r="A20" s="181"/>
      <c r="B20" s="181"/>
      <c r="C20" s="181"/>
      <c r="D20" s="181"/>
      <c r="E20" s="36" t="s">
        <v>684</v>
      </c>
      <c r="F20" s="36"/>
      <c r="G20" s="36"/>
      <c r="H20" s="153"/>
      <c r="I20" s="182"/>
      <c r="J20" s="182"/>
    </row>
    <row r="21" spans="1:10" s="183" customFormat="1">
      <c r="A21" s="181"/>
      <c r="B21" s="181"/>
      <c r="C21" s="181"/>
      <c r="D21" s="181"/>
      <c r="E21" s="184" t="s">
        <v>1047</v>
      </c>
      <c r="F21" s="184"/>
      <c r="G21" s="184"/>
      <c r="H21" s="153"/>
      <c r="I21" s="182">
        <v>843.41</v>
      </c>
      <c r="J21" s="182">
        <v>1519408</v>
      </c>
    </row>
    <row r="22" spans="1:10" s="183" customFormat="1">
      <c r="A22" s="181"/>
      <c r="B22" s="181"/>
      <c r="C22" s="181"/>
      <c r="D22" s="181"/>
      <c r="E22" s="184" t="s">
        <v>834</v>
      </c>
      <c r="F22" s="184"/>
      <c r="G22" s="184"/>
      <c r="H22" s="153"/>
      <c r="I22" s="182">
        <v>2860079.58</v>
      </c>
      <c r="J22" s="182">
        <v>848726</v>
      </c>
    </row>
    <row r="23" spans="1:10" s="183" customFormat="1">
      <c r="A23" s="181"/>
      <c r="B23" s="181"/>
      <c r="C23" s="181"/>
      <c r="D23" s="181"/>
      <c r="E23" s="180" t="s">
        <v>1054</v>
      </c>
      <c r="F23" s="6"/>
      <c r="G23" s="184"/>
      <c r="H23" s="153"/>
      <c r="I23" s="182">
        <v>831750</v>
      </c>
      <c r="J23" s="182">
        <v>4250.3</v>
      </c>
    </row>
    <row r="24" spans="1:10" s="183" customFormat="1">
      <c r="A24" s="181"/>
      <c r="B24" s="181"/>
      <c r="C24" s="181"/>
      <c r="D24" s="181"/>
      <c r="E24" s="184" t="s">
        <v>835</v>
      </c>
      <c r="F24" s="184"/>
      <c r="G24" s="184"/>
      <c r="H24" s="153"/>
      <c r="I24" s="182">
        <v>13948170.77</v>
      </c>
      <c r="J24" s="182">
        <v>6345946</v>
      </c>
    </row>
    <row r="25" spans="1:10" s="183" customFormat="1">
      <c r="A25" s="181"/>
      <c r="B25" s="181"/>
      <c r="C25" s="181"/>
      <c r="D25" s="181"/>
      <c r="E25" s="184" t="s">
        <v>837</v>
      </c>
      <c r="F25" s="184"/>
      <c r="G25" s="184"/>
      <c r="H25" s="153"/>
      <c r="I25" s="182">
        <v>5474294.5800000001</v>
      </c>
      <c r="J25" s="182">
        <v>5451220</v>
      </c>
    </row>
    <row r="26" spans="1:10" s="183" customFormat="1">
      <c r="A26" s="181"/>
      <c r="B26" s="181"/>
      <c r="C26" s="181"/>
      <c r="D26" s="181"/>
      <c r="E26" s="184" t="s">
        <v>833</v>
      </c>
      <c r="F26" s="184"/>
      <c r="G26" s="184"/>
      <c r="H26" s="153"/>
      <c r="I26" s="182">
        <v>1465259.93</v>
      </c>
      <c r="J26" s="182">
        <v>874643.3</v>
      </c>
    </row>
    <row r="27" spans="1:10" s="183" customFormat="1">
      <c r="A27" s="181"/>
      <c r="B27" s="181"/>
      <c r="C27" s="181"/>
      <c r="D27" s="181"/>
      <c r="E27" s="184" t="s">
        <v>836</v>
      </c>
      <c r="F27" s="184"/>
      <c r="G27" s="184"/>
      <c r="H27" s="153"/>
      <c r="I27" s="182">
        <v>650250</v>
      </c>
      <c r="J27" s="182">
        <v>42000.3</v>
      </c>
    </row>
    <row r="28" spans="1:10" s="183" customFormat="1">
      <c r="A28" s="100"/>
      <c r="B28" s="100"/>
      <c r="C28" s="100"/>
      <c r="D28" s="100"/>
      <c r="E28" s="180" t="s">
        <v>2018</v>
      </c>
      <c r="F28" s="6"/>
      <c r="G28" s="184"/>
      <c r="H28" s="153"/>
      <c r="I28" s="182">
        <v>6750</v>
      </c>
      <c r="J28" s="182">
        <v>0</v>
      </c>
    </row>
    <row r="29" spans="1:10" s="183" customFormat="1">
      <c r="A29" s="181"/>
      <c r="B29" s="181"/>
      <c r="C29" s="181"/>
      <c r="D29" s="181"/>
      <c r="E29" s="184" t="s">
        <v>842</v>
      </c>
      <c r="F29" s="184"/>
      <c r="G29" s="184"/>
      <c r="H29" s="153"/>
      <c r="I29" s="182">
        <v>8013739.0700000003</v>
      </c>
      <c r="J29" s="182">
        <v>15903856</v>
      </c>
    </row>
    <row r="30" spans="1:10" s="183" customFormat="1">
      <c r="A30" s="181"/>
      <c r="B30" s="181"/>
      <c r="C30" s="181"/>
      <c r="D30" s="181"/>
      <c r="E30" s="184" t="s">
        <v>841</v>
      </c>
      <c r="F30" s="184"/>
      <c r="G30" s="184"/>
      <c r="H30" s="153"/>
      <c r="I30" s="182">
        <v>543153.77</v>
      </c>
      <c r="J30" s="182">
        <v>331117</v>
      </c>
    </row>
    <row r="31" spans="1:10" s="183" customFormat="1">
      <c r="A31" s="181"/>
      <c r="B31" s="181"/>
      <c r="C31" s="181"/>
      <c r="D31" s="181"/>
      <c r="E31" s="184" t="s">
        <v>685</v>
      </c>
      <c r="F31" s="184"/>
      <c r="G31" s="184"/>
      <c r="H31" s="153"/>
      <c r="I31" s="182">
        <v>1561744.22</v>
      </c>
      <c r="J31" s="182">
        <v>2107938</v>
      </c>
    </row>
    <row r="32" spans="1:10" s="183" customFormat="1">
      <c r="A32" s="181"/>
      <c r="B32" s="181"/>
      <c r="C32" s="181"/>
      <c r="D32" s="181"/>
      <c r="E32" s="184" t="s">
        <v>1991</v>
      </c>
      <c r="F32" s="184"/>
      <c r="G32" s="184"/>
      <c r="H32" s="153"/>
      <c r="I32" s="182">
        <v>906467.03</v>
      </c>
      <c r="J32" s="182">
        <v>573264.30000000005</v>
      </c>
    </row>
    <row r="33" spans="1:10" s="183" customFormat="1">
      <c r="A33" s="181"/>
      <c r="B33" s="181"/>
      <c r="C33" s="181"/>
      <c r="D33" s="181"/>
      <c r="E33" s="184" t="s">
        <v>686</v>
      </c>
      <c r="F33" s="184"/>
      <c r="G33" s="184"/>
      <c r="H33" s="153"/>
      <c r="I33" s="182">
        <v>369.17</v>
      </c>
      <c r="J33" s="182">
        <v>368838.3</v>
      </c>
    </row>
    <row r="34" spans="1:10" s="183" customFormat="1">
      <c r="A34" s="100"/>
      <c r="B34" s="100"/>
      <c r="C34" s="100"/>
      <c r="D34" s="100"/>
      <c r="E34" s="180" t="s">
        <v>1992</v>
      </c>
      <c r="F34" s="6"/>
      <c r="G34" s="184"/>
      <c r="H34" s="153"/>
      <c r="I34" s="182">
        <v>9038920.3499999996</v>
      </c>
      <c r="J34" s="182">
        <v>0</v>
      </c>
    </row>
    <row r="35" spans="1:10" s="183" customFormat="1">
      <c r="A35" s="181"/>
      <c r="B35" s="181"/>
      <c r="C35" s="181"/>
      <c r="D35" s="181"/>
      <c r="E35" s="36" t="s">
        <v>687</v>
      </c>
      <c r="F35" s="36"/>
      <c r="G35" s="36"/>
      <c r="H35" s="153"/>
      <c r="I35" s="182"/>
      <c r="J35" s="182"/>
    </row>
    <row r="36" spans="1:10" s="183" customFormat="1">
      <c r="A36" s="181"/>
      <c r="B36" s="181"/>
      <c r="C36" s="181"/>
      <c r="D36" s="181"/>
      <c r="E36" s="184" t="s">
        <v>785</v>
      </c>
      <c r="F36" s="184"/>
      <c r="G36" s="184"/>
      <c r="H36" s="153"/>
      <c r="I36" s="182">
        <v>13735706</v>
      </c>
      <c r="J36" s="182">
        <v>13331451.300000001</v>
      </c>
    </row>
    <row r="37" spans="1:10" s="183" customFormat="1" ht="15.75" thickBot="1">
      <c r="A37" s="181"/>
      <c r="B37" s="181"/>
      <c r="C37" s="181"/>
      <c r="D37" s="181"/>
      <c r="E37" s="37"/>
      <c r="F37" s="37"/>
      <c r="G37" s="37"/>
      <c r="H37" s="153"/>
      <c r="I37" s="38">
        <v>131805219.61</v>
      </c>
      <c r="J37" s="38">
        <v>109676659.56999998</v>
      </c>
    </row>
    <row r="38" spans="1:10" s="183" customFormat="1" ht="15.75" thickTop="1">
      <c r="A38" s="181"/>
      <c r="B38" s="181"/>
      <c r="C38" s="181"/>
      <c r="D38" s="181"/>
      <c r="E38" s="37"/>
      <c r="F38" s="37"/>
      <c r="G38" s="37"/>
      <c r="H38" s="153"/>
      <c r="I38" s="182"/>
      <c r="J38" s="182"/>
    </row>
    <row r="39" spans="1:10" s="183" customFormat="1">
      <c r="E39" s="156"/>
      <c r="F39" s="156"/>
      <c r="G39" s="156"/>
      <c r="H39" s="153"/>
      <c r="I39" s="162"/>
    </row>
    <row r="40" spans="1:10" s="183" customFormat="1" ht="15.75">
      <c r="A40" s="181"/>
      <c r="B40" s="181"/>
      <c r="C40" s="181"/>
      <c r="D40" s="181"/>
      <c r="E40" s="33" t="s">
        <v>688</v>
      </c>
      <c r="F40" s="33"/>
      <c r="G40" s="33"/>
      <c r="H40" s="153"/>
      <c r="I40" s="104">
        <v>2014</v>
      </c>
      <c r="J40" s="176">
        <v>2013</v>
      </c>
    </row>
    <row r="41" spans="1:10" s="183" customFormat="1" ht="15.75">
      <c r="A41" s="181"/>
      <c r="B41" s="181"/>
      <c r="C41" s="181"/>
      <c r="D41" s="181"/>
      <c r="E41" s="33" t="s">
        <v>689</v>
      </c>
      <c r="F41" s="33"/>
      <c r="G41" s="39" t="s">
        <v>690</v>
      </c>
      <c r="H41" s="40" t="s">
        <v>691</v>
      </c>
      <c r="I41" s="105" t="s">
        <v>680</v>
      </c>
      <c r="J41" s="177" t="s">
        <v>681</v>
      </c>
    </row>
    <row r="42" spans="1:10" s="183" customFormat="1" ht="15.75">
      <c r="A42" s="181"/>
      <c r="B42" s="181"/>
      <c r="C42" s="181"/>
      <c r="D42" s="181"/>
      <c r="E42" s="33"/>
      <c r="F42" s="33"/>
      <c r="G42" s="39"/>
      <c r="H42" s="40"/>
      <c r="I42" s="105"/>
      <c r="J42" s="34"/>
    </row>
    <row r="43" spans="1:10" s="183" customFormat="1" hidden="1">
      <c r="A43" s="181"/>
      <c r="B43" s="181"/>
      <c r="C43" s="181"/>
      <c r="D43" s="181"/>
      <c r="E43" s="181" t="s">
        <v>692</v>
      </c>
      <c r="F43" s="181"/>
      <c r="G43" s="181"/>
      <c r="H43" s="153"/>
      <c r="I43" s="182">
        <v>431745.79</v>
      </c>
    </row>
    <row r="44" spans="1:10" s="183" customFormat="1" hidden="1">
      <c r="A44" s="181"/>
      <c r="B44" s="181"/>
      <c r="C44" s="181"/>
      <c r="D44" s="181"/>
      <c r="E44" s="181" t="s">
        <v>263</v>
      </c>
      <c r="F44" s="181"/>
      <c r="G44" s="181"/>
      <c r="H44" s="153"/>
      <c r="I44" s="182">
        <v>750</v>
      </c>
    </row>
    <row r="45" spans="1:10" s="183" customFormat="1" hidden="1">
      <c r="A45" s="181"/>
      <c r="B45" s="181"/>
      <c r="C45" s="181"/>
      <c r="D45" s="181"/>
      <c r="E45" s="180" t="s">
        <v>265</v>
      </c>
      <c r="F45" s="181"/>
      <c r="G45" s="181"/>
      <c r="H45" s="153"/>
      <c r="I45" s="182">
        <v>1631901.4</v>
      </c>
    </row>
    <row r="46" spans="1:10" s="183" customFormat="1">
      <c r="A46" s="181"/>
      <c r="B46" s="181"/>
      <c r="C46" s="181"/>
      <c r="D46" s="181"/>
      <c r="E46" s="184" t="s">
        <v>265</v>
      </c>
      <c r="F46" s="184"/>
      <c r="G46" s="182">
        <v>433080.35</v>
      </c>
      <c r="H46" s="182">
        <v>1631316.8399999999</v>
      </c>
      <c r="I46" s="182">
        <v>2064397.19</v>
      </c>
      <c r="J46" s="182">
        <v>6907442</v>
      </c>
    </row>
    <row r="47" spans="1:10" s="183" customFormat="1" hidden="1">
      <c r="A47" s="181"/>
      <c r="B47" s="181"/>
      <c r="C47" s="181"/>
      <c r="D47" s="181"/>
      <c r="E47" s="184" t="s">
        <v>266</v>
      </c>
      <c r="F47" s="184"/>
      <c r="G47" s="182"/>
      <c r="H47" s="182"/>
      <c r="I47" s="182">
        <v>6273683.5099999998</v>
      </c>
      <c r="J47" s="182"/>
    </row>
    <row r="48" spans="1:10" s="183" customFormat="1">
      <c r="A48" s="181"/>
      <c r="B48" s="181"/>
      <c r="C48" s="181"/>
      <c r="D48" s="181"/>
      <c r="E48" s="184" t="s">
        <v>693</v>
      </c>
      <c r="F48" s="184"/>
      <c r="G48" s="182">
        <v>83301.009999999995</v>
      </c>
      <c r="H48" s="182">
        <v>6190382.5</v>
      </c>
      <c r="I48" s="182">
        <v>6273683.5099999998</v>
      </c>
      <c r="J48" s="182">
        <v>13910210</v>
      </c>
    </row>
    <row r="49" spans="1:10" s="2" customFormat="1" hidden="1">
      <c r="A49" s="181"/>
      <c r="B49" s="181"/>
      <c r="C49" s="181"/>
      <c r="D49" s="181"/>
      <c r="E49" s="184" t="s">
        <v>278</v>
      </c>
      <c r="F49" s="184"/>
      <c r="G49" s="182"/>
      <c r="H49" s="182"/>
      <c r="I49" s="182">
        <v>159943919.27000001</v>
      </c>
    </row>
    <row r="50" spans="1:10" s="2" customFormat="1" hidden="1">
      <c r="A50" s="181"/>
      <c r="B50" s="181"/>
      <c r="C50" s="181"/>
      <c r="D50" s="181"/>
      <c r="E50" s="180" t="s">
        <v>278</v>
      </c>
      <c r="G50" s="182"/>
      <c r="H50" s="182"/>
      <c r="I50" s="186">
        <v>290240.82</v>
      </c>
      <c r="J50" s="182"/>
    </row>
    <row r="51" spans="1:10" s="2" customFormat="1" hidden="1">
      <c r="A51" s="181"/>
      <c r="B51" s="181"/>
      <c r="C51" s="181"/>
      <c r="D51" s="181"/>
      <c r="E51" s="180" t="s">
        <v>278</v>
      </c>
      <c r="G51" s="182"/>
      <c r="H51" s="182"/>
      <c r="I51" s="186">
        <v>46724008.590000004</v>
      </c>
      <c r="J51" s="182"/>
    </row>
    <row r="52" spans="1:10" s="2" customFormat="1">
      <c r="A52" s="181"/>
      <c r="B52" s="181"/>
      <c r="C52" s="181"/>
      <c r="D52" s="181"/>
      <c r="E52" s="180" t="s">
        <v>278</v>
      </c>
      <c r="G52" s="182">
        <v>196105322.68000001</v>
      </c>
      <c r="H52" s="182">
        <v>10852846</v>
      </c>
      <c r="I52" s="182">
        <v>206958168.68000001</v>
      </c>
      <c r="J52" s="182">
        <v>10852846</v>
      </c>
    </row>
    <row r="53" spans="1:10" s="2" customFormat="1">
      <c r="A53" s="181"/>
      <c r="B53" s="181"/>
      <c r="C53" s="181"/>
      <c r="D53" s="181"/>
      <c r="E53" s="184" t="s">
        <v>694</v>
      </c>
      <c r="F53" s="184"/>
      <c r="G53" s="182">
        <v>1128722.97</v>
      </c>
      <c r="H53" s="182">
        <v>0</v>
      </c>
      <c r="I53" s="182">
        <v>1128722.97</v>
      </c>
      <c r="J53" s="182">
        <v>1717919</v>
      </c>
    </row>
    <row r="54" spans="1:10" s="183" customFormat="1" ht="15.75" thickBot="1">
      <c r="A54" s="181"/>
      <c r="B54" s="181"/>
      <c r="C54" s="181"/>
      <c r="D54" s="181"/>
      <c r="E54" s="37"/>
      <c r="F54" s="37"/>
      <c r="G54" s="38">
        <v>197750427.01000002</v>
      </c>
      <c r="H54" s="38">
        <v>18674545.34</v>
      </c>
      <c r="I54" s="38">
        <v>216424972.34999999</v>
      </c>
      <c r="J54" s="38">
        <v>33388417</v>
      </c>
    </row>
    <row r="55" spans="1:10" s="183" customFormat="1" ht="15.75" thickTop="1">
      <c r="A55" s="181"/>
      <c r="B55" s="181"/>
      <c r="C55" s="181"/>
      <c r="D55" s="181"/>
      <c r="E55" s="37"/>
      <c r="F55" s="37"/>
      <c r="G55" s="37"/>
      <c r="H55" s="153"/>
      <c r="I55" s="182"/>
      <c r="J55" s="182"/>
    </row>
    <row r="56" spans="1:10" s="183" customFormat="1" ht="15.75">
      <c r="A56" s="181"/>
      <c r="B56" s="181"/>
      <c r="C56" s="181"/>
      <c r="D56" s="181"/>
      <c r="E56" s="33" t="s">
        <v>695</v>
      </c>
      <c r="F56" s="33"/>
      <c r="G56" s="33"/>
      <c r="H56" s="153"/>
      <c r="I56" s="104">
        <v>2014</v>
      </c>
      <c r="J56" s="176">
        <v>2013</v>
      </c>
    </row>
    <row r="57" spans="1:10" s="183" customFormat="1" ht="15.75">
      <c r="A57" s="181"/>
      <c r="B57" s="181"/>
      <c r="C57" s="181"/>
      <c r="D57" s="181"/>
      <c r="E57" s="33" t="s">
        <v>260</v>
      </c>
      <c r="F57" s="33"/>
      <c r="G57" s="39" t="s">
        <v>690</v>
      </c>
      <c r="H57" s="40" t="s">
        <v>691</v>
      </c>
      <c r="I57" s="105" t="s">
        <v>680</v>
      </c>
      <c r="J57" s="177" t="s">
        <v>681</v>
      </c>
    </row>
    <row r="58" spans="1:10" s="183" customFormat="1" hidden="1">
      <c r="A58" s="181"/>
      <c r="B58" s="181"/>
      <c r="C58" s="181"/>
      <c r="D58" s="181"/>
      <c r="E58" s="181" t="s">
        <v>257</v>
      </c>
      <c r="F58" s="181"/>
      <c r="G58" s="181"/>
      <c r="H58" s="153"/>
      <c r="I58" s="182">
        <v>1674837</v>
      </c>
    </row>
    <row r="59" spans="1:10" s="183" customFormat="1" hidden="1">
      <c r="A59" s="181"/>
      <c r="B59" s="181"/>
      <c r="C59" s="181"/>
      <c r="D59" s="181"/>
      <c r="E59" s="181" t="s">
        <v>257</v>
      </c>
      <c r="F59" s="181"/>
      <c r="G59" s="181"/>
      <c r="H59" s="153"/>
      <c r="I59" s="182">
        <v>323246.28999999998</v>
      </c>
    </row>
    <row r="60" spans="1:10" s="183" customFormat="1">
      <c r="A60" s="181"/>
      <c r="B60" s="181"/>
      <c r="C60" s="181"/>
      <c r="D60" s="181"/>
      <c r="E60" s="184" t="s">
        <v>696</v>
      </c>
      <c r="F60" s="184"/>
      <c r="G60" s="182">
        <v>1186958.29</v>
      </c>
      <c r="H60" s="182">
        <v>811125</v>
      </c>
      <c r="I60" s="182">
        <v>1998083.29</v>
      </c>
      <c r="J60" s="182">
        <v>811125</v>
      </c>
    </row>
    <row r="61" spans="1:10" s="183" customFormat="1" hidden="1">
      <c r="A61" s="181"/>
      <c r="B61" s="181"/>
      <c r="C61" s="181"/>
      <c r="D61" s="181"/>
      <c r="E61" s="184" t="s">
        <v>364</v>
      </c>
      <c r="F61" s="184"/>
      <c r="G61" s="182"/>
      <c r="H61" s="182"/>
      <c r="I61" s="182">
        <v>517869.1</v>
      </c>
      <c r="J61" s="182"/>
    </row>
    <row r="62" spans="1:10" s="183" customFormat="1" hidden="1">
      <c r="A62" s="181"/>
      <c r="B62" s="181"/>
      <c r="C62" s="181"/>
      <c r="D62" s="181"/>
      <c r="E62" s="184" t="s">
        <v>258</v>
      </c>
      <c r="F62" s="184"/>
      <c r="G62" s="182"/>
      <c r="H62" s="182"/>
      <c r="I62" s="182">
        <v>3032781.98</v>
      </c>
      <c r="J62" s="182"/>
    </row>
    <row r="63" spans="1:10" s="183" customFormat="1" hidden="1">
      <c r="A63" s="181"/>
      <c r="B63" s="181"/>
      <c r="C63" s="181"/>
      <c r="D63" s="181"/>
      <c r="E63" s="184" t="s">
        <v>259</v>
      </c>
      <c r="F63" s="184"/>
      <c r="G63" s="182"/>
      <c r="H63" s="182"/>
      <c r="I63" s="182">
        <v>421543</v>
      </c>
      <c r="J63" s="182"/>
    </row>
    <row r="64" spans="1:10" s="183" customFormat="1" hidden="1">
      <c r="A64" s="181"/>
      <c r="B64" s="181"/>
      <c r="C64" s="181"/>
      <c r="D64" s="181"/>
      <c r="E64" s="184" t="s">
        <v>258</v>
      </c>
      <c r="F64" s="184"/>
      <c r="G64" s="182"/>
      <c r="H64" s="182"/>
      <c r="I64" s="182">
        <v>145726.51</v>
      </c>
      <c r="J64" s="182"/>
    </row>
    <row r="65" spans="1:10" s="183" customFormat="1" hidden="1">
      <c r="A65" s="239"/>
      <c r="B65" s="239"/>
      <c r="C65" s="181"/>
      <c r="D65" s="181"/>
      <c r="E65" s="180" t="s">
        <v>258</v>
      </c>
      <c r="F65" s="184"/>
      <c r="G65" s="182"/>
      <c r="H65" s="182"/>
      <c r="I65" s="182">
        <v>400000</v>
      </c>
      <c r="J65" s="182"/>
    </row>
    <row r="66" spans="1:10" s="183" customFormat="1" hidden="1">
      <c r="A66" s="239"/>
      <c r="B66" s="239"/>
      <c r="C66" s="181"/>
      <c r="D66" s="181"/>
      <c r="E66" s="180" t="s">
        <v>258</v>
      </c>
      <c r="F66" s="184"/>
      <c r="G66" s="182"/>
      <c r="H66" s="182"/>
      <c r="I66" s="182">
        <v>933807.82</v>
      </c>
      <c r="J66" s="182"/>
    </row>
    <row r="67" spans="1:10" s="183" customFormat="1" hidden="1">
      <c r="A67" s="181"/>
      <c r="B67" s="181"/>
      <c r="C67" s="181"/>
      <c r="D67" s="181"/>
      <c r="E67" s="184" t="s">
        <v>258</v>
      </c>
      <c r="F67" s="184"/>
      <c r="G67" s="182"/>
      <c r="H67" s="182"/>
      <c r="I67" s="182">
        <v>25001</v>
      </c>
      <c r="J67" s="182"/>
    </row>
    <row r="68" spans="1:10" s="183" customFormat="1" hidden="1">
      <c r="A68" s="181"/>
      <c r="B68" s="100"/>
      <c r="C68" s="100"/>
      <c r="D68" s="100"/>
      <c r="E68" s="184" t="s">
        <v>258</v>
      </c>
      <c r="F68" s="184"/>
      <c r="G68" s="182"/>
      <c r="H68" s="182"/>
      <c r="I68" s="182">
        <v>14740</v>
      </c>
      <c r="J68" s="182"/>
    </row>
    <row r="69" spans="1:10" s="183" customFormat="1" hidden="1">
      <c r="A69" s="181"/>
      <c r="B69" s="181"/>
      <c r="C69" s="181"/>
      <c r="D69" s="181"/>
      <c r="E69" s="184" t="s">
        <v>261</v>
      </c>
      <c r="F69" s="184"/>
      <c r="G69" s="182"/>
      <c r="H69" s="182"/>
      <c r="I69" s="182">
        <v>375604</v>
      </c>
      <c r="J69" s="182"/>
    </row>
    <row r="70" spans="1:10" s="183" customFormat="1" hidden="1">
      <c r="A70" s="181"/>
      <c r="B70" s="181"/>
      <c r="C70" s="181"/>
      <c r="D70" s="181"/>
      <c r="E70" s="184" t="s">
        <v>264</v>
      </c>
      <c r="F70" s="184"/>
      <c r="G70" s="182"/>
      <c r="H70" s="182"/>
      <c r="I70" s="182">
        <v>9340</v>
      </c>
      <c r="J70" s="182"/>
    </row>
    <row r="71" spans="1:10" s="183" customFormat="1" hidden="1">
      <c r="A71" s="181"/>
      <c r="B71" s="181"/>
      <c r="C71" s="181"/>
      <c r="D71" s="181"/>
      <c r="E71" s="184" t="s">
        <v>365</v>
      </c>
      <c r="F71" s="184"/>
      <c r="G71" s="182"/>
      <c r="H71" s="182"/>
      <c r="I71" s="182">
        <v>510372.1</v>
      </c>
      <c r="J71" s="182"/>
    </row>
    <row r="72" spans="1:10" s="183" customFormat="1" hidden="1">
      <c r="A72" s="181"/>
      <c r="B72" s="100"/>
      <c r="C72" s="100"/>
      <c r="D72" s="100"/>
      <c r="E72" s="184" t="s">
        <v>1131</v>
      </c>
      <c r="F72" s="184"/>
      <c r="G72" s="182"/>
      <c r="H72" s="182"/>
      <c r="I72" s="182">
        <v>2773041.4</v>
      </c>
      <c r="J72" s="182"/>
    </row>
    <row r="73" spans="1:10" s="183" customFormat="1" hidden="1">
      <c r="A73" s="181"/>
      <c r="B73" s="181"/>
      <c r="C73" s="181"/>
      <c r="D73" s="181"/>
      <c r="E73" s="184" t="s">
        <v>697</v>
      </c>
      <c r="F73" s="184"/>
      <c r="G73" s="182"/>
      <c r="H73" s="182"/>
      <c r="I73" s="182">
        <v>100</v>
      </c>
      <c r="J73" s="182"/>
    </row>
    <row r="74" spans="1:10" s="183" customFormat="1">
      <c r="A74" s="181"/>
      <c r="B74" s="181"/>
      <c r="C74" s="181"/>
      <c r="D74" s="181"/>
      <c r="E74" s="184" t="s">
        <v>698</v>
      </c>
      <c r="F74" s="184"/>
      <c r="G74" s="182">
        <v>3081897.91</v>
      </c>
      <c r="H74" s="182">
        <v>6078029</v>
      </c>
      <c r="I74" s="182">
        <v>9159926.9100000001</v>
      </c>
      <c r="J74" s="182">
        <v>6078029</v>
      </c>
    </row>
    <row r="75" spans="1:10" s="183" customFormat="1">
      <c r="A75" s="181"/>
      <c r="B75" s="181"/>
      <c r="C75" s="181"/>
      <c r="D75" s="181"/>
      <c r="E75" s="184" t="s">
        <v>271</v>
      </c>
      <c r="F75" s="184"/>
      <c r="G75" s="182">
        <v>25450</v>
      </c>
      <c r="H75" s="182">
        <v>236700</v>
      </c>
      <c r="I75" s="182">
        <v>262150</v>
      </c>
      <c r="J75" s="182">
        <v>236700</v>
      </c>
    </row>
    <row r="76" spans="1:10" s="183" customFormat="1" ht="15.75" thickBot="1">
      <c r="A76" s="35"/>
      <c r="B76" s="181"/>
      <c r="C76" s="181"/>
      <c r="D76" s="181"/>
      <c r="E76" s="35"/>
      <c r="F76" s="35"/>
      <c r="G76" s="38">
        <v>4294306.2</v>
      </c>
      <c r="H76" s="38">
        <v>7125854</v>
      </c>
      <c r="I76" s="38">
        <v>11420160.199999999</v>
      </c>
      <c r="J76" s="38">
        <v>7125854</v>
      </c>
    </row>
    <row r="77" spans="1:10" s="183" customFormat="1" ht="15.75" thickTop="1">
      <c r="A77" s="181"/>
      <c r="B77" s="181"/>
      <c r="C77" s="181"/>
      <c r="D77" s="181"/>
      <c r="E77" s="37"/>
      <c r="F77" s="37"/>
      <c r="G77" s="37"/>
      <c r="H77" s="153"/>
      <c r="I77" s="182"/>
      <c r="J77" s="182"/>
    </row>
    <row r="78" spans="1:10" s="183" customFormat="1">
      <c r="A78" s="181"/>
      <c r="B78" s="181"/>
      <c r="C78" s="181"/>
      <c r="D78" s="181"/>
      <c r="E78" s="37"/>
      <c r="F78" s="37"/>
      <c r="G78" s="37"/>
      <c r="H78" s="153"/>
      <c r="I78" s="182"/>
      <c r="J78" s="182"/>
    </row>
    <row r="79" spans="1:10" s="183" customFormat="1">
      <c r="A79" s="181"/>
      <c r="B79" s="181"/>
      <c r="C79" s="181"/>
      <c r="D79" s="181"/>
      <c r="E79" s="37"/>
      <c r="F79" s="37"/>
      <c r="G79" s="37"/>
      <c r="H79" s="153"/>
      <c r="I79" s="182"/>
      <c r="J79" s="182"/>
    </row>
    <row r="80" spans="1:10" s="183" customFormat="1">
      <c r="A80" s="181"/>
      <c r="B80" s="181"/>
      <c r="C80" s="181"/>
      <c r="D80" s="181"/>
      <c r="E80" s="37"/>
      <c r="F80" s="37"/>
      <c r="G80" s="37"/>
      <c r="H80" s="153"/>
      <c r="I80" s="182"/>
      <c r="J80" s="182"/>
    </row>
    <row r="81" spans="1:10" s="183" customFormat="1">
      <c r="A81" s="181"/>
      <c r="B81" s="181"/>
      <c r="C81" s="181"/>
      <c r="D81" s="181"/>
      <c r="E81" s="37"/>
      <c r="F81" s="37"/>
      <c r="G81" s="37"/>
      <c r="H81" s="153"/>
      <c r="I81" s="182"/>
      <c r="J81" s="182"/>
    </row>
    <row r="82" spans="1:10" s="183" customFormat="1">
      <c r="A82" s="181"/>
      <c r="B82" s="181"/>
      <c r="C82" s="181"/>
      <c r="D82" s="181"/>
      <c r="E82" s="37"/>
      <c r="F82" s="37"/>
      <c r="G82" s="37"/>
      <c r="H82" s="153"/>
      <c r="I82" s="182"/>
      <c r="J82" s="182"/>
    </row>
    <row r="83" spans="1:10" s="183" customFormat="1">
      <c r="A83" s="181"/>
      <c r="B83" s="181"/>
      <c r="C83" s="181"/>
      <c r="D83" s="181"/>
      <c r="E83" s="37"/>
      <c r="F83" s="37"/>
      <c r="G83" s="37"/>
      <c r="H83" s="153"/>
      <c r="I83" s="182"/>
      <c r="J83" s="182"/>
    </row>
    <row r="84" spans="1:10" s="183" customFormat="1" ht="15.75">
      <c r="A84" s="181"/>
      <c r="B84" s="181"/>
      <c r="C84" s="181"/>
      <c r="D84" s="181"/>
      <c r="E84" s="33" t="s">
        <v>699</v>
      </c>
      <c r="F84" s="33"/>
      <c r="G84" s="33"/>
      <c r="H84" s="153"/>
      <c r="I84" s="104">
        <v>2014</v>
      </c>
      <c r="J84" s="176">
        <v>2013</v>
      </c>
    </row>
    <row r="85" spans="1:10" s="183" customFormat="1" ht="15.75">
      <c r="A85" s="181"/>
      <c r="B85" s="181"/>
      <c r="C85" s="181"/>
      <c r="D85" s="181"/>
      <c r="E85" s="33" t="s">
        <v>251</v>
      </c>
      <c r="F85" s="33"/>
      <c r="G85" s="39" t="s">
        <v>690</v>
      </c>
      <c r="H85" s="40" t="s">
        <v>691</v>
      </c>
      <c r="I85" s="105" t="s">
        <v>680</v>
      </c>
      <c r="J85" s="177" t="s">
        <v>681</v>
      </c>
    </row>
    <row r="86" spans="1:10" s="183" customFormat="1">
      <c r="A86" s="181"/>
      <c r="B86" s="181"/>
      <c r="C86" s="181"/>
      <c r="D86" s="181"/>
      <c r="E86" s="184" t="s">
        <v>251</v>
      </c>
      <c r="F86" s="184"/>
      <c r="G86" s="182">
        <v>488288.6</v>
      </c>
      <c r="H86" s="182">
        <v>2423857.14</v>
      </c>
      <c r="I86" s="182">
        <v>2912145.74</v>
      </c>
      <c r="J86" s="182">
        <v>5339598</v>
      </c>
    </row>
    <row r="87" spans="1:10" s="183" customFormat="1">
      <c r="A87" s="181"/>
      <c r="B87" s="181"/>
      <c r="C87" s="181"/>
      <c r="D87" s="181"/>
      <c r="E87" s="184" t="s">
        <v>252</v>
      </c>
      <c r="F87" s="184"/>
      <c r="G87" s="182">
        <v>1195668</v>
      </c>
      <c r="H87" s="182">
        <v>13095997.5</v>
      </c>
      <c r="I87" s="182">
        <v>14291665.5</v>
      </c>
      <c r="J87" s="182">
        <v>11732666</v>
      </c>
    </row>
    <row r="88" spans="1:10" s="183" customFormat="1" hidden="1">
      <c r="A88" s="181"/>
      <c r="B88" s="181"/>
      <c r="C88" s="181"/>
      <c r="D88" s="181"/>
      <c r="E88" s="184" t="s">
        <v>253</v>
      </c>
      <c r="F88" s="184"/>
      <c r="G88" s="182"/>
      <c r="H88" s="182"/>
      <c r="I88" s="182">
        <v>19693808.469999999</v>
      </c>
      <c r="J88" s="182"/>
    </row>
    <row r="89" spans="1:10" s="183" customFormat="1" hidden="1">
      <c r="A89" s="181"/>
      <c r="B89" s="181"/>
      <c r="C89" s="181"/>
      <c r="D89" s="181"/>
      <c r="E89" s="184" t="s">
        <v>385</v>
      </c>
      <c r="F89" s="184"/>
      <c r="G89" s="182"/>
      <c r="H89" s="182"/>
      <c r="I89" s="182">
        <v>30090544.129999999</v>
      </c>
      <c r="J89" s="182"/>
    </row>
    <row r="90" spans="1:10" s="183" customFormat="1">
      <c r="A90" s="181"/>
      <c r="B90" s="181"/>
      <c r="C90" s="181"/>
      <c r="D90" s="181"/>
      <c r="E90" s="184" t="s">
        <v>253</v>
      </c>
      <c r="F90" s="184"/>
      <c r="G90" s="182">
        <v>49784352.600000001</v>
      </c>
      <c r="H90" s="182">
        <v>0</v>
      </c>
      <c r="I90" s="182">
        <v>49784352.599999994</v>
      </c>
      <c r="J90" s="182">
        <v>54317742</v>
      </c>
    </row>
    <row r="91" spans="1:10" s="183" customFormat="1">
      <c r="A91" s="181"/>
      <c r="B91" s="181"/>
      <c r="C91" s="181"/>
      <c r="D91" s="181"/>
      <c r="E91" s="184" t="s">
        <v>787</v>
      </c>
      <c r="F91" s="184"/>
      <c r="G91" s="182">
        <v>12311800</v>
      </c>
      <c r="H91" s="182">
        <v>0</v>
      </c>
      <c r="I91" s="182">
        <v>12311800</v>
      </c>
      <c r="J91" s="182">
        <v>18409050</v>
      </c>
    </row>
    <row r="92" spans="1:10" s="183" customFormat="1" hidden="1">
      <c r="A92" s="181"/>
      <c r="B92" s="181"/>
      <c r="C92" s="181"/>
      <c r="D92" s="181"/>
      <c r="E92" s="184" t="s">
        <v>256</v>
      </c>
      <c r="F92" s="184"/>
      <c r="G92" s="182"/>
      <c r="H92" s="182"/>
      <c r="I92" s="182">
        <v>0</v>
      </c>
      <c r="J92" s="182">
        <v>61204</v>
      </c>
    </row>
    <row r="93" spans="1:10" s="183" customFormat="1" hidden="1">
      <c r="A93" s="181"/>
      <c r="B93" s="181"/>
      <c r="C93" s="181"/>
      <c r="D93" s="181"/>
      <c r="E93" s="184" t="s">
        <v>256</v>
      </c>
      <c r="F93" s="184"/>
      <c r="G93" s="182"/>
      <c r="H93" s="182"/>
      <c r="I93" s="182">
        <v>318796.26</v>
      </c>
      <c r="J93" s="182"/>
    </row>
    <row r="94" spans="1:10" s="183" customFormat="1">
      <c r="A94" s="181"/>
      <c r="B94" s="181"/>
      <c r="C94" s="181"/>
      <c r="D94" s="181"/>
      <c r="E94" s="184" t="s">
        <v>256</v>
      </c>
      <c r="F94" s="184"/>
      <c r="G94" s="182">
        <v>318796.26</v>
      </c>
      <c r="H94" s="182">
        <v>0</v>
      </c>
      <c r="I94" s="182">
        <v>318796.26</v>
      </c>
      <c r="J94" s="182">
        <v>1255545</v>
      </c>
    </row>
    <row r="95" spans="1:10" s="183" customFormat="1">
      <c r="A95" s="181"/>
      <c r="B95" s="181"/>
      <c r="C95" s="181"/>
      <c r="D95" s="181"/>
      <c r="E95" s="180" t="s">
        <v>1058</v>
      </c>
      <c r="F95" s="184"/>
      <c r="G95" s="182">
        <v>0</v>
      </c>
      <c r="H95" s="182">
        <v>0</v>
      </c>
      <c r="I95" s="182">
        <v>0</v>
      </c>
      <c r="J95" s="182">
        <v>216000000</v>
      </c>
    </row>
    <row r="96" spans="1:10" s="183" customFormat="1">
      <c r="A96" s="181"/>
      <c r="B96" s="181"/>
      <c r="C96" s="181"/>
      <c r="D96" s="181"/>
      <c r="E96" s="180" t="s">
        <v>1068</v>
      </c>
      <c r="F96" s="184"/>
      <c r="G96" s="182">
        <v>4386411.3499999996</v>
      </c>
      <c r="H96" s="182">
        <v>575000</v>
      </c>
      <c r="I96" s="182">
        <v>4961411.3499999996</v>
      </c>
      <c r="J96" s="182">
        <v>2000000</v>
      </c>
    </row>
    <row r="97" spans="1:10" s="2" customFormat="1">
      <c r="A97" s="181"/>
      <c r="B97" s="181"/>
      <c r="C97" s="181"/>
      <c r="D97" s="181"/>
      <c r="E97" s="184" t="s">
        <v>759</v>
      </c>
      <c r="F97" s="184"/>
      <c r="G97" s="182">
        <v>2003206.16</v>
      </c>
      <c r="H97" s="182">
        <v>0</v>
      </c>
      <c r="I97" s="182">
        <v>2003206.16</v>
      </c>
      <c r="J97" s="182">
        <v>6115297</v>
      </c>
    </row>
    <row r="98" spans="1:10" s="2" customFormat="1">
      <c r="A98" s="181"/>
      <c r="B98" s="181"/>
      <c r="C98" s="181"/>
      <c r="D98" s="181"/>
      <c r="E98" s="184" t="s">
        <v>399</v>
      </c>
      <c r="F98" s="184"/>
      <c r="G98" s="182">
        <v>61577.08</v>
      </c>
      <c r="H98" s="182">
        <v>0</v>
      </c>
      <c r="I98" s="182">
        <v>61577.08</v>
      </c>
      <c r="J98" s="182">
        <v>39918</v>
      </c>
    </row>
    <row r="99" spans="1:10" s="2" customFormat="1" hidden="1">
      <c r="A99" s="181"/>
      <c r="B99" s="181"/>
      <c r="C99" s="181"/>
      <c r="D99" s="181"/>
      <c r="E99" s="184" t="s">
        <v>290</v>
      </c>
      <c r="F99" s="184"/>
      <c r="G99" s="182"/>
      <c r="H99" s="182">
        <v>18363.61</v>
      </c>
      <c r="I99" s="182">
        <v>18363.61</v>
      </c>
      <c r="J99" s="182">
        <v>18364</v>
      </c>
    </row>
    <row r="100" spans="1:10" s="2" customFormat="1" hidden="1">
      <c r="A100" s="181"/>
      <c r="B100" s="181"/>
      <c r="C100" s="181"/>
      <c r="D100" s="181"/>
      <c r="E100" s="184" t="s">
        <v>700</v>
      </c>
      <c r="F100" s="184"/>
      <c r="G100" s="182"/>
      <c r="H100" s="182">
        <v>2159098</v>
      </c>
      <c r="I100" s="182">
        <v>2159098</v>
      </c>
      <c r="J100" s="182">
        <v>870293</v>
      </c>
    </row>
    <row r="101" spans="1:10" s="2" customFormat="1">
      <c r="A101" s="181"/>
      <c r="B101" s="181"/>
      <c r="C101" s="181"/>
      <c r="D101" s="181"/>
      <c r="E101" s="184" t="s">
        <v>290</v>
      </c>
      <c r="F101" s="184"/>
      <c r="G101" s="182">
        <v>396399.61</v>
      </c>
      <c r="H101" s="182">
        <v>1781062</v>
      </c>
      <c r="I101" s="182">
        <v>2177461.61</v>
      </c>
      <c r="J101" s="182">
        <v>1781062</v>
      </c>
    </row>
    <row r="102" spans="1:10" s="2" customFormat="1">
      <c r="A102" s="181"/>
      <c r="B102" s="181"/>
      <c r="C102" s="181"/>
      <c r="D102" s="181"/>
      <c r="E102" s="184" t="s">
        <v>400</v>
      </c>
      <c r="F102" s="184"/>
      <c r="G102" s="182">
        <v>0</v>
      </c>
      <c r="H102" s="182">
        <v>23405</v>
      </c>
      <c r="I102" s="182">
        <v>23405</v>
      </c>
      <c r="J102" s="182">
        <v>23404.51</v>
      </c>
    </row>
    <row r="103" spans="1:10" s="2" customFormat="1">
      <c r="A103" s="181"/>
      <c r="B103" s="181"/>
      <c r="C103" s="181"/>
      <c r="D103" s="181"/>
      <c r="E103" s="180" t="s">
        <v>814</v>
      </c>
      <c r="G103" s="182">
        <v>1050000</v>
      </c>
      <c r="H103" s="182">
        <v>0</v>
      </c>
      <c r="I103" s="186">
        <v>1050000</v>
      </c>
      <c r="J103" s="182">
        <v>1350000</v>
      </c>
    </row>
    <row r="104" spans="1:10" s="2" customFormat="1" hidden="1">
      <c r="A104" s="181"/>
      <c r="B104" s="181"/>
      <c r="C104" s="181"/>
      <c r="D104" s="181"/>
      <c r="E104" s="180" t="s">
        <v>1002</v>
      </c>
      <c r="G104" s="182"/>
      <c r="H104" s="182">
        <v>227495.55</v>
      </c>
      <c r="I104" s="186">
        <v>227495.55</v>
      </c>
      <c r="J104" s="182">
        <v>0</v>
      </c>
    </row>
    <row r="105" spans="1:10" s="2" customFormat="1" hidden="1">
      <c r="A105" s="181"/>
      <c r="B105" s="181"/>
      <c r="C105" s="181"/>
      <c r="D105" s="181"/>
      <c r="E105" s="180" t="s">
        <v>1003</v>
      </c>
      <c r="G105" s="182"/>
      <c r="H105" s="182">
        <v>665626.51</v>
      </c>
      <c r="I105" s="186">
        <v>665626.51</v>
      </c>
      <c r="J105" s="182">
        <v>0</v>
      </c>
    </row>
    <row r="106" spans="1:10" s="2" customFormat="1" hidden="1">
      <c r="A106" s="181"/>
      <c r="B106" s="181"/>
      <c r="C106" s="181"/>
      <c r="D106" s="181"/>
      <c r="E106" s="180" t="s">
        <v>1004</v>
      </c>
      <c r="G106" s="182"/>
      <c r="H106" s="182">
        <v>608423.78</v>
      </c>
      <c r="I106" s="186">
        <v>608423.78</v>
      </c>
      <c r="J106" s="182">
        <v>0</v>
      </c>
    </row>
    <row r="107" spans="1:10" s="2" customFormat="1">
      <c r="A107" s="181"/>
      <c r="B107" s="181"/>
      <c r="C107" s="181"/>
      <c r="D107" s="181"/>
      <c r="E107" s="184" t="s">
        <v>1070</v>
      </c>
      <c r="G107" s="182">
        <v>287427.3</v>
      </c>
      <c r="H107" s="182">
        <v>1214118.54</v>
      </c>
      <c r="I107" s="186">
        <v>1501545.84</v>
      </c>
      <c r="J107" s="182">
        <v>1214118.54</v>
      </c>
    </row>
    <row r="108" spans="1:10" s="2" customFormat="1">
      <c r="A108" s="181"/>
      <c r="B108" s="181"/>
      <c r="C108" s="181"/>
      <c r="D108" s="181"/>
      <c r="E108" s="180" t="s">
        <v>1994</v>
      </c>
      <c r="G108" s="182">
        <v>1128620.3400000001</v>
      </c>
      <c r="H108" s="182">
        <v>0</v>
      </c>
      <c r="I108" s="186">
        <v>1128620.3400000001</v>
      </c>
      <c r="J108" s="182"/>
    </row>
    <row r="109" spans="1:10" s="2" customFormat="1">
      <c r="A109" s="101"/>
      <c r="B109" s="100"/>
      <c r="C109" s="100"/>
      <c r="D109" s="100"/>
      <c r="E109" s="184" t="s">
        <v>1165</v>
      </c>
      <c r="F109" s="184"/>
      <c r="G109" s="186">
        <v>174752449.97</v>
      </c>
      <c r="H109" s="182">
        <v>0</v>
      </c>
      <c r="I109" s="186">
        <v>174752449.97</v>
      </c>
      <c r="J109" s="182">
        <v>0</v>
      </c>
    </row>
    <row r="110" spans="1:10" s="183" customFormat="1" ht="15.75" thickBot="1">
      <c r="A110" s="181"/>
      <c r="B110" s="181"/>
      <c r="C110" s="181"/>
      <c r="D110" s="181"/>
      <c r="E110" s="41"/>
      <c r="F110" s="41"/>
      <c r="G110" s="185">
        <v>248164997.27000001</v>
      </c>
      <c r="H110" s="185">
        <v>19113440.18</v>
      </c>
      <c r="I110" s="185">
        <v>267278437.44999999</v>
      </c>
      <c r="J110" s="185">
        <v>319578401.05000001</v>
      </c>
    </row>
    <row r="111" spans="1:10" s="183" customFormat="1">
      <c r="A111" s="181"/>
      <c r="B111" s="181"/>
      <c r="C111" s="181"/>
      <c r="D111" s="181"/>
      <c r="E111" s="37"/>
      <c r="F111" s="37"/>
      <c r="G111" s="37"/>
      <c r="H111" s="153"/>
      <c r="I111" s="182"/>
    </row>
    <row r="112" spans="1:10" s="183" customFormat="1">
      <c r="A112" s="181"/>
      <c r="B112" s="181"/>
      <c r="C112" s="181"/>
      <c r="D112" s="181"/>
      <c r="E112" s="37"/>
      <c r="F112" s="37"/>
      <c r="G112" s="37"/>
      <c r="H112" s="153"/>
      <c r="I112" s="182"/>
    </row>
    <row r="113" spans="1:10" s="183" customFormat="1" ht="15.75">
      <c r="A113" s="181"/>
      <c r="B113" s="181"/>
      <c r="C113" s="181"/>
      <c r="D113" s="181"/>
      <c r="E113" s="33" t="s">
        <v>701</v>
      </c>
      <c r="F113" s="33"/>
      <c r="G113" s="33"/>
      <c r="H113" s="153"/>
      <c r="I113" s="104">
        <v>2014</v>
      </c>
      <c r="J113" s="176">
        <v>2013</v>
      </c>
    </row>
    <row r="114" spans="1:10" s="183" customFormat="1" ht="15.75">
      <c r="A114" s="181"/>
      <c r="B114" s="181"/>
      <c r="C114" s="181"/>
      <c r="D114" s="181"/>
      <c r="E114" s="33" t="s">
        <v>473</v>
      </c>
      <c r="F114" s="33"/>
      <c r="G114" s="33"/>
      <c r="H114" s="153"/>
      <c r="I114" s="105" t="s">
        <v>680</v>
      </c>
      <c r="J114" s="177" t="s">
        <v>681</v>
      </c>
    </row>
    <row r="115" spans="1:10" s="183" customFormat="1" hidden="1">
      <c r="A115" s="181"/>
      <c r="B115" s="181"/>
      <c r="C115" s="181"/>
      <c r="D115" s="181"/>
      <c r="E115" s="181" t="s">
        <v>268</v>
      </c>
      <c r="F115" s="181"/>
      <c r="G115" s="181"/>
      <c r="H115" s="153"/>
      <c r="I115" s="182">
        <v>1159711.67</v>
      </c>
    </row>
    <row r="116" spans="1:10" s="183" customFormat="1" hidden="1">
      <c r="A116" s="181"/>
      <c r="B116" s="181"/>
      <c r="C116" s="181"/>
      <c r="D116" s="181"/>
      <c r="E116" s="181" t="s">
        <v>366</v>
      </c>
      <c r="F116" s="181"/>
      <c r="G116" s="181"/>
      <c r="H116" s="153"/>
      <c r="I116" s="182">
        <v>74391.61</v>
      </c>
    </row>
    <row r="117" spans="1:10" s="2" customFormat="1" hidden="1">
      <c r="A117" s="181"/>
      <c r="B117" s="181"/>
      <c r="C117" s="181"/>
      <c r="D117" s="181"/>
      <c r="E117" s="181" t="s">
        <v>369</v>
      </c>
      <c r="F117" s="181"/>
      <c r="G117" s="181"/>
      <c r="H117" s="35"/>
      <c r="I117" s="182">
        <v>9530</v>
      </c>
      <c r="J117" s="183"/>
    </row>
    <row r="118" spans="1:10" s="183" customFormat="1">
      <c r="A118" s="181"/>
      <c r="B118" s="181"/>
      <c r="C118" s="181"/>
      <c r="D118" s="181"/>
      <c r="E118" s="184" t="s">
        <v>268</v>
      </c>
      <c r="F118" s="184"/>
      <c r="G118" s="184"/>
      <c r="H118" s="153"/>
      <c r="I118" s="182">
        <v>1243633.28</v>
      </c>
      <c r="J118" s="182">
        <v>1332603</v>
      </c>
    </row>
    <row r="119" spans="1:10" s="183" customFormat="1" hidden="1">
      <c r="A119" s="181"/>
      <c r="B119" s="181"/>
      <c r="C119" s="181"/>
      <c r="D119" s="181"/>
      <c r="E119" s="184" t="s">
        <v>272</v>
      </c>
      <c r="F119" s="184"/>
      <c r="G119" s="184"/>
      <c r="H119" s="153"/>
      <c r="I119" s="182">
        <v>1000</v>
      </c>
      <c r="J119" s="182"/>
    </row>
    <row r="120" spans="1:10" s="183" customFormat="1" hidden="1">
      <c r="A120" s="181"/>
      <c r="B120" s="181"/>
      <c r="C120" s="181"/>
      <c r="D120" s="181"/>
      <c r="E120" s="184" t="s">
        <v>702</v>
      </c>
      <c r="F120" s="184"/>
      <c r="G120" s="184"/>
      <c r="H120" s="153"/>
      <c r="I120" s="182">
        <v>677700</v>
      </c>
      <c r="J120" s="182"/>
    </row>
    <row r="121" spans="1:10" s="183" customFormat="1" hidden="1">
      <c r="A121" s="181"/>
      <c r="B121" s="181"/>
      <c r="C121" s="181"/>
      <c r="D121" s="181"/>
      <c r="E121" s="184" t="s">
        <v>273</v>
      </c>
      <c r="F121" s="184"/>
      <c r="G121" s="184"/>
      <c r="H121" s="153"/>
      <c r="I121" s="182">
        <v>8000</v>
      </c>
      <c r="J121" s="182"/>
    </row>
    <row r="122" spans="1:10" s="183" customFormat="1" hidden="1">
      <c r="A122" s="181"/>
      <c r="B122" s="181"/>
      <c r="C122" s="181"/>
      <c r="D122" s="181"/>
      <c r="E122" s="184" t="s">
        <v>703</v>
      </c>
      <c r="F122" s="184"/>
      <c r="G122" s="184"/>
      <c r="H122" s="153"/>
      <c r="I122" s="182">
        <v>276600</v>
      </c>
      <c r="J122" s="182"/>
    </row>
    <row r="123" spans="1:10" s="183" customFormat="1" hidden="1">
      <c r="A123" s="181"/>
      <c r="B123" s="181"/>
      <c r="C123" s="181"/>
      <c r="D123" s="181"/>
      <c r="E123" s="184" t="s">
        <v>274</v>
      </c>
      <c r="F123" s="184"/>
      <c r="G123" s="184"/>
      <c r="H123" s="153"/>
      <c r="I123" s="182">
        <v>77500</v>
      </c>
      <c r="J123" s="182"/>
    </row>
    <row r="124" spans="1:10" s="183" customFormat="1">
      <c r="A124" s="181"/>
      <c r="B124" s="181"/>
      <c r="C124" s="181"/>
      <c r="D124" s="181"/>
      <c r="E124" s="184" t="s">
        <v>704</v>
      </c>
      <c r="F124" s="184"/>
      <c r="G124" s="184"/>
      <c r="H124" s="153"/>
      <c r="I124" s="182">
        <v>1040800</v>
      </c>
      <c r="J124" s="182">
        <v>1043500</v>
      </c>
    </row>
    <row r="125" spans="1:10" s="2" customFormat="1">
      <c r="A125" s="181"/>
      <c r="B125" s="181"/>
      <c r="C125" s="181"/>
      <c r="D125" s="181"/>
      <c r="E125" s="184" t="s">
        <v>705</v>
      </c>
      <c r="F125" s="184"/>
      <c r="G125" s="184"/>
      <c r="H125" s="35"/>
      <c r="I125" s="182">
        <v>0</v>
      </c>
      <c r="J125" s="182">
        <v>600</v>
      </c>
    </row>
    <row r="126" spans="1:10" s="2" customFormat="1" hidden="1">
      <c r="A126" s="181"/>
      <c r="B126" s="181"/>
      <c r="C126" s="181"/>
      <c r="D126" s="181"/>
      <c r="E126" s="184" t="s">
        <v>281</v>
      </c>
      <c r="F126" s="184"/>
      <c r="G126" s="184"/>
      <c r="H126" s="35"/>
      <c r="I126" s="182">
        <v>806690</v>
      </c>
      <c r="J126" s="182"/>
    </row>
    <row r="127" spans="1:10" s="2" customFormat="1" hidden="1">
      <c r="A127" s="181"/>
      <c r="B127" s="181"/>
      <c r="C127" s="181"/>
      <c r="D127" s="181"/>
      <c r="E127" s="184" t="s">
        <v>706</v>
      </c>
      <c r="F127" s="184"/>
      <c r="G127" s="184"/>
      <c r="H127" s="35"/>
      <c r="I127" s="182">
        <v>238750</v>
      </c>
      <c r="J127" s="182"/>
    </row>
    <row r="128" spans="1:10" s="2" customFormat="1" hidden="1">
      <c r="A128" s="181"/>
      <c r="B128" s="181"/>
      <c r="C128" s="181"/>
      <c r="D128" s="181"/>
      <c r="E128" s="184" t="s">
        <v>282</v>
      </c>
      <c r="F128" s="184"/>
      <c r="G128" s="184"/>
      <c r="H128" s="35"/>
      <c r="I128" s="182">
        <v>6290</v>
      </c>
      <c r="J128" s="182"/>
    </row>
    <row r="129" spans="1:10" s="2" customFormat="1" hidden="1">
      <c r="A129" s="181"/>
      <c r="B129" s="181"/>
      <c r="C129" s="181"/>
      <c r="D129" s="181"/>
      <c r="E129" s="184" t="s">
        <v>281</v>
      </c>
      <c r="F129" s="184"/>
      <c r="G129" s="184"/>
      <c r="H129" s="35"/>
      <c r="I129" s="182">
        <v>83332</v>
      </c>
      <c r="J129" s="182"/>
    </row>
    <row r="130" spans="1:10" s="2" customFormat="1">
      <c r="A130" s="181"/>
      <c r="B130" s="181"/>
      <c r="C130" s="181"/>
      <c r="D130" s="181"/>
      <c r="E130" s="184" t="s">
        <v>707</v>
      </c>
      <c r="F130" s="184"/>
      <c r="G130" s="184"/>
      <c r="H130" s="35"/>
      <c r="I130" s="182">
        <v>1135062</v>
      </c>
      <c r="J130" s="182">
        <v>1367281</v>
      </c>
    </row>
    <row r="131" spans="1:10" s="2" customFormat="1" hidden="1">
      <c r="A131" s="181"/>
      <c r="B131" s="181"/>
      <c r="C131" s="181"/>
      <c r="D131" s="181"/>
      <c r="E131" s="184" t="s">
        <v>283</v>
      </c>
      <c r="F131" s="184"/>
      <c r="G131" s="184"/>
      <c r="H131" s="35"/>
      <c r="I131" s="182">
        <v>82745497.469999999</v>
      </c>
      <c r="J131" s="182"/>
    </row>
    <row r="132" spans="1:10" s="2" customFormat="1" hidden="1">
      <c r="A132" s="181"/>
      <c r="B132" s="181"/>
      <c r="C132" s="181"/>
      <c r="D132" s="181"/>
      <c r="E132" s="184" t="s">
        <v>708</v>
      </c>
      <c r="F132" s="184"/>
      <c r="G132" s="184"/>
      <c r="H132" s="35"/>
      <c r="I132" s="182">
        <v>25360835</v>
      </c>
      <c r="J132" s="182"/>
    </row>
    <row r="133" spans="1:10" s="2" customFormat="1" hidden="1">
      <c r="A133" s="181"/>
      <c r="B133" s="181"/>
      <c r="C133" s="181"/>
      <c r="D133" s="181"/>
      <c r="E133" s="184" t="s">
        <v>709</v>
      </c>
      <c r="F133" s="184"/>
      <c r="G133" s="184"/>
      <c r="H133" s="35"/>
      <c r="I133" s="182">
        <v>1296040</v>
      </c>
      <c r="J133" s="182"/>
    </row>
    <row r="134" spans="1:10" s="2" customFormat="1" hidden="1">
      <c r="A134" s="181"/>
      <c r="B134" s="181"/>
      <c r="C134" s="181"/>
      <c r="D134" s="181"/>
      <c r="E134" s="184" t="s">
        <v>283</v>
      </c>
      <c r="F134" s="184"/>
      <c r="G134" s="184"/>
      <c r="H134" s="35"/>
      <c r="I134" s="182">
        <v>6642581.7199999997</v>
      </c>
      <c r="J134" s="182"/>
    </row>
    <row r="135" spans="1:10" s="2" customFormat="1" hidden="1">
      <c r="A135" s="181"/>
      <c r="B135" s="181"/>
      <c r="C135" s="181"/>
      <c r="D135" s="181"/>
      <c r="E135" s="184" t="s">
        <v>284</v>
      </c>
      <c r="F135" s="184"/>
      <c r="G135" s="184"/>
      <c r="H135" s="35"/>
      <c r="I135" s="182">
        <v>4184905.79</v>
      </c>
      <c r="J135" s="182"/>
    </row>
    <row r="136" spans="1:10" s="2" customFormat="1">
      <c r="A136" s="181"/>
      <c r="B136" s="181"/>
      <c r="C136" s="181"/>
      <c r="D136" s="181"/>
      <c r="E136" s="184" t="s">
        <v>760</v>
      </c>
      <c r="F136" s="184"/>
      <c r="G136" s="184"/>
      <c r="H136" s="35"/>
      <c r="I136" s="182">
        <v>120229859.98</v>
      </c>
      <c r="J136" s="182">
        <v>121240415</v>
      </c>
    </row>
    <row r="137" spans="1:10" s="2" customFormat="1" hidden="1">
      <c r="A137" s="181"/>
      <c r="B137" s="181"/>
      <c r="C137" s="181"/>
      <c r="D137" s="181"/>
      <c r="E137" s="184" t="s">
        <v>285</v>
      </c>
      <c r="F137" s="184"/>
      <c r="G137" s="184"/>
      <c r="H137" s="35"/>
      <c r="I137" s="182">
        <v>4795151.78</v>
      </c>
      <c r="J137" s="182"/>
    </row>
    <row r="138" spans="1:10" s="2" customFormat="1" hidden="1">
      <c r="A138" s="181"/>
      <c r="B138" s="181"/>
      <c r="C138" s="181"/>
      <c r="D138" s="181"/>
      <c r="E138" s="184" t="s">
        <v>710</v>
      </c>
      <c r="F138" s="184"/>
      <c r="G138" s="184"/>
      <c r="H138" s="35"/>
      <c r="I138" s="182">
        <v>156430</v>
      </c>
      <c r="J138" s="182"/>
    </row>
    <row r="139" spans="1:10" s="2" customFormat="1" hidden="1">
      <c r="A139" s="181"/>
      <c r="B139" s="181"/>
      <c r="C139" s="181"/>
      <c r="D139" s="181"/>
      <c r="E139" s="184" t="s">
        <v>286</v>
      </c>
      <c r="F139" s="184"/>
      <c r="G139" s="184"/>
      <c r="H139" s="35"/>
      <c r="I139" s="182">
        <v>246908</v>
      </c>
      <c r="J139" s="182"/>
    </row>
    <row r="140" spans="1:10" s="2" customFormat="1" hidden="1">
      <c r="A140" s="181"/>
      <c r="B140" s="181"/>
      <c r="C140" s="181"/>
      <c r="D140" s="181"/>
      <c r="E140" s="184" t="s">
        <v>285</v>
      </c>
      <c r="F140" s="184"/>
      <c r="G140" s="184"/>
      <c r="H140" s="35"/>
      <c r="I140" s="182">
        <v>518722.35</v>
      </c>
      <c r="J140" s="182"/>
    </row>
    <row r="141" spans="1:10" s="2" customFormat="1">
      <c r="A141" s="181"/>
      <c r="B141" s="181"/>
      <c r="C141" s="181"/>
      <c r="D141" s="181"/>
      <c r="E141" s="184" t="s">
        <v>761</v>
      </c>
      <c r="F141" s="184"/>
      <c r="G141" s="184"/>
      <c r="H141" s="35"/>
      <c r="I141" s="182">
        <v>5717212.1299999999</v>
      </c>
      <c r="J141" s="182">
        <v>5588539</v>
      </c>
    </row>
    <row r="142" spans="1:10" s="2" customFormat="1" hidden="1">
      <c r="A142" s="181"/>
      <c r="B142" s="181"/>
      <c r="C142" s="181"/>
      <c r="D142" s="181"/>
      <c r="E142" s="184" t="s">
        <v>288</v>
      </c>
      <c r="F142" s="184"/>
      <c r="G142" s="184"/>
      <c r="H142" s="35"/>
      <c r="I142" s="182">
        <v>3019694</v>
      </c>
      <c r="J142" s="182"/>
    </row>
    <row r="143" spans="1:10" s="2" customFormat="1" hidden="1">
      <c r="A143" s="181"/>
      <c r="B143" s="181"/>
      <c r="C143" s="181"/>
      <c r="D143" s="181"/>
      <c r="E143" s="184" t="s">
        <v>711</v>
      </c>
      <c r="F143" s="184"/>
      <c r="G143" s="184"/>
      <c r="H143" s="35"/>
      <c r="I143" s="182">
        <v>334000</v>
      </c>
      <c r="J143" s="182"/>
    </row>
    <row r="144" spans="1:10" s="2" customFormat="1" hidden="1">
      <c r="A144" s="181"/>
      <c r="B144" s="181"/>
      <c r="C144" s="181"/>
      <c r="D144" s="181"/>
      <c r="E144" s="184" t="s">
        <v>289</v>
      </c>
      <c r="F144" s="184"/>
      <c r="G144" s="184"/>
      <c r="H144" s="35"/>
      <c r="I144" s="182">
        <v>66500</v>
      </c>
      <c r="J144" s="182"/>
    </row>
    <row r="145" spans="1:10" s="2" customFormat="1" hidden="1">
      <c r="A145" s="181"/>
      <c r="B145" s="181"/>
      <c r="C145" s="181"/>
      <c r="D145" s="181"/>
      <c r="E145" s="184" t="s">
        <v>288</v>
      </c>
      <c r="F145" s="184"/>
      <c r="G145" s="184"/>
      <c r="H145" s="35"/>
      <c r="I145" s="182">
        <v>440500</v>
      </c>
      <c r="J145" s="182"/>
    </row>
    <row r="146" spans="1:10" s="2" customFormat="1">
      <c r="A146" s="181"/>
      <c r="B146" s="181"/>
      <c r="C146" s="181"/>
      <c r="D146" s="181"/>
      <c r="E146" s="184" t="s">
        <v>762</v>
      </c>
      <c r="F146" s="184"/>
      <c r="G146" s="184"/>
      <c r="H146" s="35"/>
      <c r="I146" s="182">
        <v>3860694</v>
      </c>
      <c r="J146" s="182">
        <v>3996930</v>
      </c>
    </row>
    <row r="147" spans="1:10" s="183" customFormat="1" hidden="1">
      <c r="A147" s="181"/>
      <c r="B147" s="181"/>
      <c r="C147" s="181"/>
      <c r="D147" s="181"/>
      <c r="E147" s="184" t="s">
        <v>275</v>
      </c>
      <c r="F147" s="184"/>
      <c r="G147" s="184"/>
      <c r="H147" s="153"/>
      <c r="I147" s="182">
        <v>17100</v>
      </c>
      <c r="J147" s="182"/>
    </row>
    <row r="148" spans="1:10" s="183" customFormat="1" hidden="1">
      <c r="A148" s="181"/>
      <c r="B148" s="181"/>
      <c r="C148" s="181"/>
      <c r="D148" s="181"/>
      <c r="E148" s="184" t="s">
        <v>276</v>
      </c>
      <c r="F148" s="184"/>
      <c r="G148" s="184"/>
      <c r="H148" s="153"/>
      <c r="I148" s="182">
        <v>218500</v>
      </c>
      <c r="J148" s="182"/>
    </row>
    <row r="149" spans="1:10" s="183" customFormat="1" hidden="1">
      <c r="A149" s="181"/>
      <c r="B149" s="181"/>
      <c r="C149" s="181"/>
      <c r="D149" s="181"/>
      <c r="E149" s="184" t="s">
        <v>277</v>
      </c>
      <c r="F149" s="184"/>
      <c r="G149" s="184"/>
      <c r="H149" s="153"/>
      <c r="I149" s="182">
        <v>17800</v>
      </c>
      <c r="J149" s="182"/>
    </row>
    <row r="150" spans="1:10" s="183" customFormat="1">
      <c r="A150" s="181"/>
      <c r="B150" s="181"/>
      <c r="C150" s="181"/>
      <c r="D150" s="181"/>
      <c r="E150" s="184" t="s">
        <v>276</v>
      </c>
      <c r="F150" s="184"/>
      <c r="G150" s="184"/>
      <c r="H150" s="153"/>
      <c r="I150" s="182">
        <v>253400</v>
      </c>
      <c r="J150" s="182">
        <v>636177</v>
      </c>
    </row>
    <row r="151" spans="1:10" s="2" customFormat="1">
      <c r="A151" s="181"/>
      <c r="B151" s="181"/>
      <c r="C151" s="181"/>
      <c r="D151" s="181"/>
      <c r="E151" s="184" t="s">
        <v>280</v>
      </c>
      <c r="F151" s="184"/>
      <c r="G151" s="184"/>
      <c r="H151" s="35"/>
      <c r="I151" s="182">
        <v>16905</v>
      </c>
      <c r="J151" s="182">
        <v>0</v>
      </c>
    </row>
    <row r="152" spans="1:10" s="2" customFormat="1" ht="15.75" thickBot="1">
      <c r="A152" s="35"/>
      <c r="B152" s="35"/>
      <c r="C152" s="35"/>
      <c r="D152" s="35"/>
      <c r="E152" s="35"/>
      <c r="F152" s="35"/>
      <c r="G152" s="35"/>
      <c r="H152" s="35"/>
      <c r="I152" s="38">
        <v>133497566.39</v>
      </c>
      <c r="J152" s="38">
        <v>135206045</v>
      </c>
    </row>
    <row r="153" spans="1:10" s="2" customFormat="1" ht="15.75" thickTop="1">
      <c r="A153" s="35"/>
      <c r="B153" s="35"/>
      <c r="C153" s="35"/>
      <c r="D153" s="35"/>
      <c r="E153" s="35"/>
      <c r="F153" s="35"/>
      <c r="G153" s="35"/>
      <c r="H153" s="35"/>
      <c r="I153" s="182"/>
      <c r="J153" s="182"/>
    </row>
    <row r="154" spans="1:10" s="2" customFormat="1">
      <c r="A154" s="35"/>
      <c r="B154" s="35"/>
      <c r="C154" s="35"/>
      <c r="D154" s="35"/>
      <c r="E154" s="35"/>
      <c r="F154" s="35"/>
      <c r="G154" s="35"/>
      <c r="H154" s="35"/>
      <c r="I154" s="182"/>
      <c r="J154" s="182"/>
    </row>
    <row r="155" spans="1:10" s="183" customFormat="1" ht="15.75">
      <c r="E155" s="33" t="s">
        <v>712</v>
      </c>
      <c r="F155" s="33"/>
      <c r="G155" s="33"/>
      <c r="H155" s="153"/>
      <c r="I155" s="104">
        <v>2014</v>
      </c>
      <c r="J155" s="176">
        <v>2013</v>
      </c>
    </row>
    <row r="156" spans="1:10" s="183" customFormat="1" ht="15.75">
      <c r="E156" s="33" t="s">
        <v>503</v>
      </c>
      <c r="F156" s="33"/>
      <c r="G156" s="33"/>
      <c r="H156" s="153"/>
      <c r="I156" s="105" t="s">
        <v>680</v>
      </c>
      <c r="J156" s="177" t="s">
        <v>681</v>
      </c>
    </row>
    <row r="157" spans="1:10" s="183" customFormat="1" hidden="1">
      <c r="A157" s="181"/>
      <c r="B157" s="181"/>
      <c r="C157" s="181"/>
      <c r="D157" s="181"/>
      <c r="E157" s="181" t="s">
        <v>169</v>
      </c>
      <c r="F157" s="181"/>
      <c r="G157" s="181"/>
      <c r="H157" s="181"/>
      <c r="I157" s="182">
        <v>82900</v>
      </c>
    </row>
    <row r="158" spans="1:10" s="183" customFormat="1" hidden="1">
      <c r="A158" s="181"/>
      <c r="B158" s="181"/>
      <c r="C158" s="181"/>
      <c r="D158" s="181"/>
      <c r="E158" s="181" t="s">
        <v>713</v>
      </c>
      <c r="F158" s="181"/>
      <c r="G158" s="181"/>
      <c r="H158" s="181"/>
      <c r="I158" s="182">
        <v>12819.55</v>
      </c>
    </row>
    <row r="159" spans="1:10" s="183" customFormat="1">
      <c r="A159" s="181"/>
      <c r="B159" s="181"/>
      <c r="C159" s="181"/>
      <c r="D159" s="181"/>
      <c r="E159" s="184" t="s">
        <v>714</v>
      </c>
      <c r="F159" s="184"/>
      <c r="G159" s="184"/>
      <c r="H159" s="181"/>
      <c r="I159" s="182">
        <v>95719.55</v>
      </c>
      <c r="J159" s="182">
        <v>94607</v>
      </c>
    </row>
    <row r="160" spans="1:10" s="183" customFormat="1">
      <c r="A160" s="181"/>
      <c r="B160" s="181"/>
      <c r="C160" s="181"/>
      <c r="D160" s="181"/>
      <c r="E160" s="184" t="s">
        <v>171</v>
      </c>
      <c r="F160" s="184"/>
      <c r="G160" s="184"/>
      <c r="H160" s="181"/>
      <c r="I160" s="182">
        <v>502383700.32999998</v>
      </c>
      <c r="J160" s="182">
        <v>354392672</v>
      </c>
    </row>
    <row r="161" spans="1:10" s="183" customFormat="1" hidden="1">
      <c r="A161" s="181"/>
      <c r="B161" s="181"/>
      <c r="C161" s="181"/>
      <c r="D161" s="181"/>
      <c r="E161" s="184" t="s">
        <v>172</v>
      </c>
      <c r="F161" s="184"/>
      <c r="G161" s="184"/>
      <c r="H161" s="181"/>
      <c r="I161" s="182">
        <v>264000</v>
      </c>
      <c r="J161" s="182">
        <v>264000</v>
      </c>
    </row>
    <row r="162" spans="1:10" s="183" customFormat="1" hidden="1">
      <c r="A162" s="181"/>
      <c r="B162" s="181"/>
      <c r="C162" s="181"/>
      <c r="D162" s="181"/>
      <c r="E162" s="184" t="s">
        <v>996</v>
      </c>
      <c r="F162" s="184"/>
      <c r="G162" s="184"/>
      <c r="H162" s="181"/>
      <c r="I162" s="182">
        <v>156095442.22999999</v>
      </c>
      <c r="J162" s="182">
        <v>122531279</v>
      </c>
    </row>
    <row r="163" spans="1:10" s="183" customFormat="1" hidden="1">
      <c r="A163" s="181"/>
      <c r="B163" s="181"/>
      <c r="C163" s="181"/>
      <c r="D163" s="181"/>
      <c r="E163" s="184" t="s">
        <v>174</v>
      </c>
      <c r="F163" s="184"/>
      <c r="G163" s="184"/>
      <c r="H163" s="181"/>
      <c r="I163" s="182">
        <v>33031</v>
      </c>
      <c r="J163" s="182">
        <v>33031</v>
      </c>
    </row>
    <row r="164" spans="1:10" s="183" customFormat="1" hidden="1">
      <c r="A164" s="181"/>
      <c r="B164" s="181"/>
      <c r="C164" s="181"/>
      <c r="D164" s="181"/>
      <c r="E164" s="184" t="s">
        <v>715</v>
      </c>
      <c r="F164" s="184"/>
      <c r="G164" s="184"/>
      <c r="H164" s="181"/>
      <c r="I164" s="182">
        <v>1250548.53</v>
      </c>
      <c r="J164" s="182"/>
    </row>
    <row r="165" spans="1:10" s="183" customFormat="1" hidden="1">
      <c r="A165" s="181"/>
      <c r="B165" s="181"/>
      <c r="C165" s="181"/>
      <c r="D165" s="181"/>
      <c r="E165" s="184" t="s">
        <v>176</v>
      </c>
      <c r="F165" s="184"/>
      <c r="G165" s="184"/>
      <c r="H165" s="181"/>
      <c r="I165" s="182">
        <v>90000</v>
      </c>
      <c r="J165" s="182"/>
    </row>
    <row r="166" spans="1:10" s="183" customFormat="1" hidden="1">
      <c r="A166" s="181"/>
      <c r="B166" s="181"/>
      <c r="C166" s="181"/>
      <c r="D166" s="181"/>
      <c r="E166" s="184" t="s">
        <v>177</v>
      </c>
      <c r="F166" s="184"/>
      <c r="G166" s="184"/>
      <c r="H166" s="181"/>
      <c r="I166" s="182">
        <v>400000</v>
      </c>
      <c r="J166" s="182"/>
    </row>
    <row r="167" spans="1:10" s="183" customFormat="1" hidden="1">
      <c r="A167" s="181"/>
      <c r="B167" s="181"/>
      <c r="C167" s="181"/>
      <c r="D167" s="181"/>
      <c r="E167" s="180" t="s">
        <v>812</v>
      </c>
      <c r="F167" s="184"/>
      <c r="G167" s="184"/>
      <c r="H167" s="181"/>
      <c r="I167" s="182">
        <v>1000000</v>
      </c>
      <c r="J167" s="182"/>
    </row>
    <row r="168" spans="1:10" s="183" customFormat="1" hidden="1">
      <c r="A168" s="181"/>
      <c r="B168" s="181"/>
      <c r="C168" s="181"/>
      <c r="D168" s="181"/>
      <c r="E168" s="184" t="s">
        <v>178</v>
      </c>
      <c r="F168" s="184"/>
      <c r="G168" s="184"/>
      <c r="H168" s="181"/>
      <c r="I168" s="182">
        <v>200000</v>
      </c>
      <c r="J168" s="182"/>
    </row>
    <row r="169" spans="1:10" s="183" customFormat="1" hidden="1">
      <c r="A169" s="181"/>
      <c r="B169" s="181"/>
      <c r="C169" s="181"/>
      <c r="D169" s="181"/>
      <c r="E169" s="184" t="s">
        <v>179</v>
      </c>
      <c r="F169" s="184"/>
      <c r="G169" s="184"/>
      <c r="H169" s="181"/>
      <c r="I169" s="182">
        <v>68757.98</v>
      </c>
      <c r="J169" s="182"/>
    </row>
    <row r="170" spans="1:10" s="183" customFormat="1" hidden="1">
      <c r="A170" s="181"/>
      <c r="B170" s="181"/>
      <c r="C170" s="181"/>
      <c r="D170" s="181"/>
      <c r="E170" s="184" t="s">
        <v>792</v>
      </c>
      <c r="F170" s="184"/>
      <c r="G170" s="184"/>
      <c r="H170" s="181"/>
      <c r="I170" s="182">
        <v>170804451.00999999</v>
      </c>
      <c r="J170" s="182">
        <v>241745496</v>
      </c>
    </row>
    <row r="171" spans="1:10" s="183" customFormat="1" hidden="1">
      <c r="A171" s="181"/>
      <c r="B171" s="181"/>
      <c r="C171" s="181"/>
      <c r="D171" s="181"/>
      <c r="E171" s="180" t="s">
        <v>1075</v>
      </c>
      <c r="F171" s="184"/>
      <c r="G171" s="184"/>
      <c r="H171" s="181"/>
      <c r="I171" s="182">
        <v>7000000</v>
      </c>
      <c r="J171" s="182"/>
    </row>
    <row r="172" spans="1:10" s="183" customFormat="1" hidden="1">
      <c r="A172" s="66"/>
      <c r="B172" s="181"/>
      <c r="C172" s="181"/>
      <c r="D172" s="181"/>
      <c r="E172" s="66" t="s">
        <v>1155</v>
      </c>
      <c r="F172" s="184"/>
      <c r="G172" s="184"/>
      <c r="H172" s="181"/>
      <c r="I172" s="182">
        <v>80000000</v>
      </c>
      <c r="J172" s="182"/>
    </row>
    <row r="173" spans="1:10" s="183" customFormat="1" hidden="1">
      <c r="A173" s="181"/>
      <c r="B173" s="181"/>
      <c r="C173" s="181"/>
      <c r="D173" s="181"/>
      <c r="E173" s="184" t="s">
        <v>185</v>
      </c>
      <c r="F173" s="184"/>
      <c r="G173" s="184"/>
      <c r="H173" s="181"/>
      <c r="I173" s="182">
        <v>760367955.53999996</v>
      </c>
      <c r="J173" s="182">
        <v>550061208</v>
      </c>
    </row>
    <row r="174" spans="1:10" s="183" customFormat="1" hidden="1">
      <c r="A174" s="181"/>
      <c r="B174" s="181"/>
      <c r="C174" s="181"/>
      <c r="D174" s="181"/>
      <c r="E174" s="184" t="s">
        <v>396</v>
      </c>
      <c r="F174" s="184"/>
      <c r="G174" s="184"/>
      <c r="H174" s="181"/>
      <c r="I174" s="182">
        <v>33983510.950000003</v>
      </c>
      <c r="J174" s="182">
        <v>26971040</v>
      </c>
    </row>
    <row r="175" spans="1:10" s="183" customFormat="1" hidden="1">
      <c r="A175" s="181"/>
      <c r="B175" s="181"/>
      <c r="C175" s="181"/>
      <c r="D175" s="181"/>
      <c r="E175" s="184" t="s">
        <v>788</v>
      </c>
      <c r="F175" s="184"/>
      <c r="G175" s="184"/>
      <c r="H175" s="181"/>
      <c r="I175" s="182">
        <v>100000</v>
      </c>
      <c r="J175" s="182">
        <v>100000</v>
      </c>
    </row>
    <row r="176" spans="1:10" s="183" customFormat="1" ht="15" hidden="1" customHeight="1">
      <c r="A176" s="181"/>
      <c r="B176" s="181"/>
      <c r="C176" s="181"/>
      <c r="D176" s="181"/>
      <c r="E176" s="184" t="s">
        <v>999</v>
      </c>
      <c r="F176" s="184"/>
      <c r="G176" s="184"/>
      <c r="H176" s="181"/>
      <c r="I176" s="182">
        <v>44992999.530000001</v>
      </c>
      <c r="J176" s="182">
        <v>33088796</v>
      </c>
    </row>
    <row r="177" spans="1:10" s="183" customFormat="1" ht="15" hidden="1" customHeight="1">
      <c r="A177" s="181"/>
      <c r="B177" s="181"/>
      <c r="C177" s="181"/>
      <c r="D177" s="181"/>
      <c r="E177" s="184" t="s">
        <v>195</v>
      </c>
      <c r="F177" s="184"/>
      <c r="G177" s="184"/>
      <c r="H177" s="181"/>
      <c r="I177" s="182">
        <v>1733164.91</v>
      </c>
      <c r="J177" s="182">
        <v>1427574</v>
      </c>
    </row>
    <row r="178" spans="1:10" s="183" customFormat="1" ht="15" hidden="1" customHeight="1">
      <c r="A178" s="181"/>
      <c r="B178" s="181"/>
      <c r="C178" s="181"/>
      <c r="D178" s="181"/>
      <c r="E178" s="184" t="s">
        <v>230</v>
      </c>
      <c r="F178" s="184"/>
      <c r="G178" s="184"/>
      <c r="H178" s="181"/>
      <c r="I178" s="182">
        <v>82740339.599999994</v>
      </c>
      <c r="J178" s="182">
        <v>34425000</v>
      </c>
    </row>
    <row r="179" spans="1:10" s="183" customFormat="1" ht="15" hidden="1" customHeight="1">
      <c r="A179" s="181"/>
      <c r="B179" s="35"/>
      <c r="C179" s="35"/>
      <c r="D179" s="35"/>
      <c r="E179" s="184" t="s">
        <v>725</v>
      </c>
      <c r="F179" s="184"/>
      <c r="G179" s="184"/>
      <c r="H179" s="181"/>
      <c r="I179" s="182">
        <v>2575200</v>
      </c>
      <c r="J179" s="182">
        <v>2000000</v>
      </c>
    </row>
    <row r="180" spans="1:10" s="183" customFormat="1">
      <c r="A180" s="181"/>
      <c r="B180" s="181"/>
      <c r="C180" s="181"/>
      <c r="D180" s="181"/>
      <c r="E180" s="184" t="s">
        <v>503</v>
      </c>
      <c r="F180" s="184"/>
      <c r="G180" s="184"/>
      <c r="H180" s="181"/>
      <c r="I180" s="182">
        <v>1343699401.28</v>
      </c>
      <c r="J180" s="182">
        <v>941706054</v>
      </c>
    </row>
    <row r="181" spans="1:10" s="183" customFormat="1" hidden="1">
      <c r="A181" s="181"/>
      <c r="B181" s="181"/>
      <c r="C181" s="181"/>
      <c r="D181" s="181"/>
      <c r="E181" s="184" t="s">
        <v>716</v>
      </c>
      <c r="F181" s="184"/>
      <c r="G181" s="184"/>
      <c r="H181" s="181"/>
      <c r="I181" s="182">
        <v>300000</v>
      </c>
      <c r="J181" s="182"/>
    </row>
    <row r="182" spans="1:10" s="183" customFormat="1" hidden="1">
      <c r="A182" s="181"/>
      <c r="B182" s="181"/>
      <c r="C182" s="181"/>
      <c r="D182" s="181"/>
      <c r="E182" s="184" t="s">
        <v>182</v>
      </c>
      <c r="F182" s="184"/>
      <c r="G182" s="184"/>
      <c r="H182" s="181"/>
      <c r="I182" s="182">
        <v>2360707.7999999998</v>
      </c>
      <c r="J182" s="182"/>
    </row>
    <row r="183" spans="1:10" s="183" customFormat="1" hidden="1">
      <c r="A183" s="181"/>
      <c r="B183" s="181"/>
      <c r="C183" s="181"/>
      <c r="D183" s="181"/>
      <c r="E183" s="184" t="s">
        <v>183</v>
      </c>
      <c r="F183" s="184"/>
      <c r="G183" s="184"/>
      <c r="H183" s="181"/>
      <c r="I183" s="182">
        <v>1785670.17</v>
      </c>
      <c r="J183" s="182"/>
    </row>
    <row r="184" spans="1:10" s="183" customFormat="1" hidden="1">
      <c r="A184" s="181"/>
      <c r="B184" s="181"/>
      <c r="C184" s="181"/>
      <c r="D184" s="181"/>
      <c r="E184" s="184" t="s">
        <v>717</v>
      </c>
      <c r="F184" s="184"/>
      <c r="G184" s="184"/>
      <c r="H184" s="181"/>
      <c r="I184" s="182">
        <v>230437.5</v>
      </c>
      <c r="J184" s="182"/>
    </row>
    <row r="185" spans="1:10" s="183" customFormat="1" hidden="1">
      <c r="A185" s="181"/>
      <c r="B185" s="181"/>
      <c r="C185" s="181"/>
      <c r="D185" s="181"/>
      <c r="E185" s="184" t="s">
        <v>718</v>
      </c>
      <c r="F185" s="184"/>
      <c r="G185" s="184"/>
      <c r="H185" s="181"/>
      <c r="I185" s="182">
        <v>100000</v>
      </c>
      <c r="J185" s="182"/>
    </row>
    <row r="186" spans="1:10" s="183" customFormat="1" hidden="1">
      <c r="A186" s="181"/>
      <c r="B186" s="181"/>
      <c r="C186" s="181"/>
      <c r="D186" s="181"/>
      <c r="E186" s="184" t="s">
        <v>719</v>
      </c>
      <c r="F186" s="184"/>
      <c r="G186" s="184"/>
      <c r="H186" s="181"/>
      <c r="I186" s="182">
        <v>300000</v>
      </c>
      <c r="J186" s="182"/>
    </row>
    <row r="187" spans="1:10" s="183" customFormat="1" hidden="1">
      <c r="A187" s="181"/>
      <c r="B187" s="181"/>
      <c r="C187" s="181"/>
      <c r="D187" s="181"/>
      <c r="E187" s="184" t="s">
        <v>720</v>
      </c>
      <c r="F187" s="184"/>
      <c r="G187" s="184"/>
      <c r="H187" s="181"/>
      <c r="I187" s="182">
        <v>3006792.05</v>
      </c>
      <c r="J187" s="182"/>
    </row>
    <row r="188" spans="1:10" s="183" customFormat="1" hidden="1">
      <c r="A188" s="181"/>
      <c r="B188" s="181"/>
      <c r="C188" s="181"/>
      <c r="D188" s="181"/>
      <c r="E188" s="184" t="s">
        <v>721</v>
      </c>
      <c r="F188" s="184"/>
      <c r="G188" s="184"/>
      <c r="H188" s="181"/>
      <c r="I188" s="182">
        <v>100000</v>
      </c>
      <c r="J188" s="182"/>
    </row>
    <row r="189" spans="1:10" s="183" customFormat="1" hidden="1">
      <c r="A189" s="181"/>
      <c r="B189" s="181"/>
      <c r="C189" s="181"/>
      <c r="D189" s="181"/>
      <c r="E189" s="184" t="s">
        <v>722</v>
      </c>
      <c r="F189" s="184"/>
      <c r="G189" s="184"/>
      <c r="H189" s="181"/>
      <c r="I189" s="182">
        <v>280000</v>
      </c>
      <c r="J189" s="182"/>
    </row>
    <row r="190" spans="1:10" s="183" customFormat="1" hidden="1">
      <c r="A190" s="181"/>
      <c r="B190" s="181"/>
      <c r="C190" s="181"/>
      <c r="D190" s="181"/>
      <c r="E190" s="184" t="s">
        <v>723</v>
      </c>
      <c r="F190" s="184"/>
      <c r="G190" s="184"/>
      <c r="H190" s="181"/>
      <c r="I190" s="182">
        <v>200000</v>
      </c>
      <c r="J190" s="182"/>
    </row>
    <row r="191" spans="1:10" s="183" customFormat="1" hidden="1">
      <c r="A191" s="181"/>
      <c r="B191" s="181"/>
      <c r="C191" s="181"/>
      <c r="D191" s="181"/>
      <c r="E191" s="184" t="s">
        <v>196</v>
      </c>
      <c r="F191" s="184"/>
      <c r="G191" s="184"/>
      <c r="H191" s="181"/>
      <c r="I191" s="182">
        <v>80000</v>
      </c>
      <c r="J191" s="182"/>
    </row>
    <row r="192" spans="1:10" s="183" customFormat="1" hidden="1">
      <c r="A192" s="181"/>
      <c r="B192" s="181"/>
      <c r="C192" s="181"/>
      <c r="D192" s="181"/>
      <c r="E192" s="184" t="s">
        <v>197</v>
      </c>
      <c r="F192" s="184"/>
      <c r="G192" s="184"/>
      <c r="H192" s="181"/>
      <c r="I192" s="182">
        <v>100000</v>
      </c>
      <c r="J192" s="182"/>
    </row>
    <row r="193" spans="1:10" s="183" customFormat="1" hidden="1">
      <c r="A193" s="181"/>
      <c r="B193" s="181"/>
      <c r="C193" s="181"/>
      <c r="D193" s="181"/>
      <c r="E193" s="184" t="s">
        <v>198</v>
      </c>
      <c r="F193" s="184"/>
      <c r="G193" s="184"/>
      <c r="H193" s="181"/>
      <c r="I193" s="182">
        <v>150000</v>
      </c>
      <c r="J193" s="182"/>
    </row>
    <row r="194" spans="1:10" s="183" customFormat="1" hidden="1">
      <c r="A194" s="181"/>
      <c r="B194" s="181"/>
      <c r="C194" s="181"/>
      <c r="D194" s="181"/>
      <c r="E194" s="184" t="s">
        <v>199</v>
      </c>
      <c r="F194" s="184"/>
      <c r="G194" s="184"/>
      <c r="H194" s="181"/>
      <c r="I194" s="182">
        <v>150000</v>
      </c>
      <c r="J194" s="182"/>
    </row>
    <row r="195" spans="1:10" s="183" customFormat="1" hidden="1">
      <c r="A195" s="181"/>
      <c r="B195" s="181"/>
      <c r="C195" s="181"/>
      <c r="D195" s="181"/>
      <c r="E195" s="184" t="s">
        <v>200</v>
      </c>
      <c r="F195" s="184"/>
      <c r="G195" s="184"/>
      <c r="H195" s="181"/>
      <c r="I195" s="182">
        <v>50000</v>
      </c>
      <c r="J195" s="182"/>
    </row>
    <row r="196" spans="1:10" s="183" customFormat="1" hidden="1">
      <c r="A196" s="181"/>
      <c r="B196" s="181"/>
      <c r="C196" s="181"/>
      <c r="D196" s="181"/>
      <c r="E196" s="184" t="s">
        <v>363</v>
      </c>
      <c r="F196" s="184"/>
      <c r="G196" s="184"/>
      <c r="H196" s="181"/>
      <c r="I196" s="182">
        <v>233340</v>
      </c>
      <c r="J196" s="182"/>
    </row>
    <row r="197" spans="1:10" s="183" customFormat="1" hidden="1">
      <c r="A197" s="181"/>
      <c r="B197" s="181"/>
      <c r="C197" s="181"/>
      <c r="D197" s="181"/>
      <c r="E197" s="184" t="s">
        <v>202</v>
      </c>
      <c r="F197" s="184"/>
      <c r="G197" s="184"/>
      <c r="H197" s="181"/>
      <c r="I197" s="182">
        <v>1100000</v>
      </c>
      <c r="J197" s="182"/>
    </row>
    <row r="198" spans="1:10" s="183" customFormat="1" hidden="1">
      <c r="A198" s="181"/>
      <c r="B198" s="181"/>
      <c r="C198" s="181"/>
      <c r="D198" s="181"/>
      <c r="E198" s="184" t="s">
        <v>203</v>
      </c>
      <c r="F198" s="184"/>
      <c r="G198" s="184"/>
      <c r="H198" s="181"/>
      <c r="I198" s="182">
        <v>4000000</v>
      </c>
      <c r="J198" s="182"/>
    </row>
    <row r="199" spans="1:10" s="183" customFormat="1" hidden="1">
      <c r="A199" s="181"/>
      <c r="B199" s="181"/>
      <c r="C199" s="181"/>
      <c r="D199" s="181"/>
      <c r="E199" s="184" t="s">
        <v>204</v>
      </c>
      <c r="F199" s="184"/>
      <c r="G199" s="184"/>
      <c r="H199" s="181"/>
      <c r="I199" s="182">
        <v>671093.75</v>
      </c>
      <c r="J199" s="182"/>
    </row>
    <row r="200" spans="1:10" s="183" customFormat="1" hidden="1">
      <c r="A200" s="181"/>
      <c r="B200" s="181"/>
      <c r="C200" s="181"/>
      <c r="D200" s="181"/>
      <c r="E200" s="184" t="s">
        <v>205</v>
      </c>
      <c r="F200" s="184"/>
      <c r="G200" s="184"/>
      <c r="H200" s="181"/>
      <c r="I200" s="182">
        <v>175000</v>
      </c>
      <c r="J200" s="182"/>
    </row>
    <row r="201" spans="1:10" s="183" customFormat="1" hidden="1">
      <c r="A201" s="181"/>
      <c r="B201" s="181"/>
      <c r="C201" s="181"/>
      <c r="D201" s="181"/>
      <c r="E201" s="184" t="s">
        <v>206</v>
      </c>
      <c r="F201" s="184"/>
      <c r="G201" s="184"/>
      <c r="H201" s="181"/>
      <c r="I201" s="182">
        <v>470000</v>
      </c>
      <c r="J201" s="182"/>
    </row>
    <row r="202" spans="1:10" s="183" customFormat="1" hidden="1">
      <c r="A202" s="181"/>
      <c r="B202" s="181"/>
      <c r="C202" s="181"/>
      <c r="D202" s="181"/>
      <c r="E202" s="184" t="s">
        <v>207</v>
      </c>
      <c r="F202" s="184"/>
      <c r="G202" s="184"/>
      <c r="H202" s="181"/>
      <c r="I202" s="182">
        <v>1372049.07</v>
      </c>
      <c r="J202" s="182"/>
    </row>
    <row r="203" spans="1:10" s="183" customFormat="1" hidden="1">
      <c r="A203" s="181"/>
      <c r="B203" s="181"/>
      <c r="C203" s="181"/>
      <c r="D203" s="181"/>
      <c r="E203" s="184" t="s">
        <v>208</v>
      </c>
      <c r="F203" s="184"/>
      <c r="G203" s="184"/>
      <c r="H203" s="181"/>
      <c r="I203" s="182">
        <v>200000</v>
      </c>
      <c r="J203" s="182"/>
    </row>
    <row r="204" spans="1:10" s="183" customFormat="1" hidden="1">
      <c r="A204" s="181"/>
      <c r="B204" s="181"/>
      <c r="C204" s="181"/>
      <c r="D204" s="181"/>
      <c r="E204" s="184" t="s">
        <v>209</v>
      </c>
      <c r="F204" s="184"/>
      <c r="G204" s="184"/>
      <c r="H204" s="181"/>
      <c r="I204" s="182">
        <v>100000</v>
      </c>
      <c r="J204" s="182"/>
    </row>
    <row r="205" spans="1:10" s="183" customFormat="1" hidden="1">
      <c r="A205" s="181"/>
      <c r="B205" s="181"/>
      <c r="C205" s="181"/>
      <c r="D205" s="181"/>
      <c r="E205" s="184" t="s">
        <v>210</v>
      </c>
      <c r="F205" s="184"/>
      <c r="G205" s="184"/>
      <c r="H205" s="181"/>
      <c r="I205" s="182">
        <v>60000</v>
      </c>
      <c r="J205" s="182"/>
    </row>
    <row r="206" spans="1:10" s="183" customFormat="1" hidden="1">
      <c r="A206" s="181"/>
      <c r="B206" s="181"/>
      <c r="C206" s="181"/>
      <c r="D206" s="181"/>
      <c r="E206" s="184" t="s">
        <v>211</v>
      </c>
      <c r="F206" s="184"/>
      <c r="G206" s="184"/>
      <c r="H206" s="181"/>
      <c r="I206" s="182">
        <v>511870.3</v>
      </c>
      <c r="J206" s="182"/>
    </row>
    <row r="207" spans="1:10" s="183" customFormat="1" hidden="1">
      <c r="A207" s="181"/>
      <c r="B207" s="181"/>
      <c r="C207" s="181"/>
      <c r="D207" s="181"/>
      <c r="E207" s="184" t="s">
        <v>724</v>
      </c>
      <c r="F207" s="184"/>
      <c r="G207" s="184"/>
      <c r="H207" s="181"/>
      <c r="I207" s="182">
        <v>581020</v>
      </c>
      <c r="J207" s="182"/>
    </row>
    <row r="208" spans="1:10" s="183" customFormat="1" hidden="1">
      <c r="A208" s="181"/>
      <c r="B208" s="181"/>
      <c r="C208" s="181"/>
      <c r="D208" s="181"/>
      <c r="E208" s="184" t="s">
        <v>212</v>
      </c>
      <c r="F208" s="184"/>
      <c r="G208" s="184"/>
      <c r="H208" s="181"/>
      <c r="I208" s="182">
        <v>308567</v>
      </c>
      <c r="J208" s="182"/>
    </row>
    <row r="209" spans="1:10" s="183" customFormat="1" hidden="1">
      <c r="A209" s="181"/>
      <c r="B209" s="181"/>
      <c r="C209" s="181"/>
      <c r="D209" s="181"/>
      <c r="E209" s="184" t="s">
        <v>213</v>
      </c>
      <c r="F209" s="184"/>
      <c r="G209" s="184"/>
      <c r="H209" s="181"/>
      <c r="I209" s="182">
        <v>624150.43999999994</v>
      </c>
      <c r="J209" s="182"/>
    </row>
    <row r="210" spans="1:10" s="183" customFormat="1" hidden="1">
      <c r="A210" s="181"/>
      <c r="B210" s="181"/>
      <c r="C210" s="181"/>
      <c r="D210" s="181"/>
      <c r="E210" s="184" t="s">
        <v>214</v>
      </c>
      <c r="F210" s="184"/>
      <c r="G210" s="184"/>
      <c r="H210" s="181"/>
      <c r="I210" s="182">
        <v>200000</v>
      </c>
      <c r="J210" s="182"/>
    </row>
    <row r="211" spans="1:10" s="183" customFormat="1" hidden="1">
      <c r="A211" s="181"/>
      <c r="B211" s="181"/>
      <c r="C211" s="181"/>
      <c r="D211" s="181"/>
      <c r="E211" s="184" t="s">
        <v>215</v>
      </c>
      <c r="F211" s="184"/>
      <c r="G211" s="184"/>
      <c r="H211" s="181"/>
      <c r="I211" s="182">
        <v>426905</v>
      </c>
      <c r="J211" s="182"/>
    </row>
    <row r="212" spans="1:10" s="183" customFormat="1" hidden="1">
      <c r="A212" s="181"/>
      <c r="B212" s="181"/>
      <c r="C212" s="181"/>
      <c r="D212" s="181"/>
      <c r="E212" s="184" t="s">
        <v>216</v>
      </c>
      <c r="F212" s="184"/>
      <c r="G212" s="184"/>
      <c r="H212" s="181"/>
      <c r="I212" s="182">
        <v>525000</v>
      </c>
      <c r="J212" s="182"/>
    </row>
    <row r="213" spans="1:10" s="183" customFormat="1" hidden="1">
      <c r="A213" s="181"/>
      <c r="B213" s="181"/>
      <c r="C213" s="181"/>
      <c r="D213" s="181"/>
      <c r="E213" s="184" t="s">
        <v>217</v>
      </c>
      <c r="F213" s="184"/>
      <c r="G213" s="184"/>
      <c r="H213" s="181"/>
      <c r="I213" s="182">
        <v>172840.78</v>
      </c>
      <c r="J213" s="182"/>
    </row>
    <row r="214" spans="1:10" s="183" customFormat="1" hidden="1">
      <c r="A214" s="181"/>
      <c r="B214" s="181"/>
      <c r="C214" s="181"/>
      <c r="D214" s="181"/>
      <c r="E214" s="184" t="s">
        <v>218</v>
      </c>
      <c r="F214" s="184"/>
      <c r="G214" s="184"/>
      <c r="H214" s="181"/>
      <c r="I214" s="182">
        <v>136000</v>
      </c>
      <c r="J214" s="182"/>
    </row>
    <row r="215" spans="1:10" s="183" customFormat="1" hidden="1">
      <c r="A215" s="181"/>
      <c r="B215" s="181"/>
      <c r="C215" s="181"/>
      <c r="D215" s="181"/>
      <c r="E215" s="184" t="s">
        <v>219</v>
      </c>
      <c r="F215" s="184"/>
      <c r="G215" s="184"/>
      <c r="H215" s="181"/>
      <c r="I215" s="182">
        <v>796208.56</v>
      </c>
      <c r="J215" s="182"/>
    </row>
    <row r="216" spans="1:10" s="183" customFormat="1" hidden="1">
      <c r="A216" s="181"/>
      <c r="B216" s="181"/>
      <c r="C216" s="181"/>
      <c r="D216" s="181"/>
      <c r="E216" s="184" t="s">
        <v>220</v>
      </c>
      <c r="F216" s="184"/>
      <c r="G216" s="184"/>
      <c r="H216" s="181"/>
      <c r="I216" s="182">
        <v>338527</v>
      </c>
      <c r="J216" s="182"/>
    </row>
    <row r="217" spans="1:10" s="183" customFormat="1" hidden="1">
      <c r="A217" s="181"/>
      <c r="B217" s="181"/>
      <c r="C217" s="181"/>
      <c r="D217" s="181"/>
      <c r="E217" s="184" t="s">
        <v>221</v>
      </c>
      <c r="F217" s="184"/>
      <c r="G217" s="184"/>
      <c r="H217" s="181"/>
      <c r="I217" s="182">
        <v>200000</v>
      </c>
      <c r="J217" s="182"/>
    </row>
    <row r="218" spans="1:10" s="183" customFormat="1" hidden="1">
      <c r="A218" s="181"/>
      <c r="B218" s="181"/>
      <c r="C218" s="181"/>
      <c r="D218" s="181"/>
      <c r="E218" s="184" t="s">
        <v>222</v>
      </c>
      <c r="F218" s="184"/>
      <c r="G218" s="184"/>
      <c r="H218" s="181"/>
      <c r="I218" s="182">
        <v>200000</v>
      </c>
      <c r="J218" s="182"/>
    </row>
    <row r="219" spans="1:10" s="183" customFormat="1" hidden="1">
      <c r="A219" s="181"/>
      <c r="B219" s="181"/>
      <c r="C219" s="181"/>
      <c r="D219" s="181"/>
      <c r="E219" s="184" t="s">
        <v>223</v>
      </c>
      <c r="F219" s="184"/>
      <c r="G219" s="184"/>
      <c r="H219" s="181"/>
      <c r="I219" s="182">
        <v>200000</v>
      </c>
      <c r="J219" s="182"/>
    </row>
    <row r="220" spans="1:10" s="183" customFormat="1" hidden="1">
      <c r="A220" s="181"/>
      <c r="B220" s="181"/>
      <c r="C220" s="181"/>
      <c r="D220" s="181"/>
      <c r="E220" s="184" t="s">
        <v>224</v>
      </c>
      <c r="F220" s="184"/>
      <c r="G220" s="184"/>
      <c r="H220" s="181"/>
      <c r="I220" s="182">
        <v>200000</v>
      </c>
      <c r="J220" s="182"/>
    </row>
    <row r="221" spans="1:10" s="183" customFormat="1" hidden="1">
      <c r="A221" s="181"/>
      <c r="B221" s="181"/>
      <c r="C221" s="181"/>
      <c r="D221" s="181"/>
      <c r="E221" s="184" t="s">
        <v>225</v>
      </c>
      <c r="F221" s="184"/>
      <c r="G221" s="184"/>
      <c r="H221" s="181"/>
      <c r="I221" s="182">
        <v>1000000</v>
      </c>
      <c r="J221" s="182"/>
    </row>
    <row r="222" spans="1:10" s="183" customFormat="1" hidden="1">
      <c r="A222" s="181"/>
      <c r="B222" s="181"/>
      <c r="C222" s="181"/>
      <c r="D222" s="181"/>
      <c r="E222" s="184" t="s">
        <v>226</v>
      </c>
      <c r="F222" s="184"/>
      <c r="G222" s="184"/>
      <c r="H222" s="181"/>
      <c r="I222" s="182">
        <v>45841.56</v>
      </c>
      <c r="J222" s="182"/>
    </row>
    <row r="223" spans="1:10" s="183" customFormat="1" hidden="1">
      <c r="A223" s="181"/>
      <c r="B223" s="181"/>
      <c r="C223" s="181"/>
      <c r="D223" s="181"/>
      <c r="E223" s="184" t="s">
        <v>227</v>
      </c>
      <c r="F223" s="184"/>
      <c r="G223" s="184"/>
      <c r="H223" s="181"/>
      <c r="I223" s="182">
        <v>100000</v>
      </c>
      <c r="J223" s="182"/>
    </row>
    <row r="224" spans="1:10" s="183" customFormat="1" hidden="1">
      <c r="A224" s="181"/>
      <c r="B224" s="181"/>
      <c r="C224" s="181"/>
      <c r="D224" s="181"/>
      <c r="E224" s="184" t="s">
        <v>228</v>
      </c>
      <c r="F224" s="184"/>
      <c r="G224" s="184"/>
      <c r="H224" s="181"/>
      <c r="I224" s="182">
        <v>100000</v>
      </c>
      <c r="J224" s="182"/>
    </row>
    <row r="225" spans="1:10" s="183" customFormat="1" hidden="1">
      <c r="A225" s="181"/>
      <c r="B225" s="181"/>
      <c r="C225" s="181"/>
      <c r="D225" s="181"/>
      <c r="E225" s="184" t="s">
        <v>229</v>
      </c>
      <c r="F225" s="184"/>
      <c r="G225" s="184"/>
      <c r="H225" s="181"/>
      <c r="I225" s="182">
        <v>100000</v>
      </c>
      <c r="J225" s="182"/>
    </row>
    <row r="226" spans="1:10" s="183" customFormat="1" hidden="1">
      <c r="A226" s="181"/>
      <c r="B226" s="181"/>
      <c r="C226" s="181"/>
      <c r="D226" s="181"/>
      <c r="E226" s="184" t="s">
        <v>231</v>
      </c>
      <c r="F226" s="184"/>
      <c r="G226" s="184"/>
      <c r="H226" s="181"/>
      <c r="I226" s="182">
        <v>1000000</v>
      </c>
      <c r="J226" s="182"/>
    </row>
    <row r="227" spans="1:10" s="183" customFormat="1" hidden="1">
      <c r="A227" s="181"/>
      <c r="B227" s="181"/>
      <c r="C227" s="181"/>
      <c r="D227" s="181"/>
      <c r="E227" s="184" t="s">
        <v>310</v>
      </c>
      <c r="F227" s="184"/>
      <c r="G227" s="184"/>
      <c r="H227" s="153"/>
      <c r="I227" s="182">
        <v>51333536.710000001</v>
      </c>
      <c r="J227" s="182"/>
    </row>
    <row r="228" spans="1:10" s="183" customFormat="1" hidden="1">
      <c r="A228" s="181"/>
      <c r="B228" s="181"/>
      <c r="C228" s="181"/>
      <c r="D228" s="181"/>
      <c r="E228" s="180" t="s">
        <v>813</v>
      </c>
      <c r="G228" s="184"/>
      <c r="H228" s="181"/>
      <c r="I228" s="186">
        <v>6599525.4699999997</v>
      </c>
      <c r="J228" s="182"/>
    </row>
    <row r="229" spans="1:10" s="183" customFormat="1" hidden="1">
      <c r="A229" s="181"/>
      <c r="B229" s="181"/>
      <c r="C229" s="181"/>
      <c r="D229" s="181"/>
      <c r="E229" s="180" t="s">
        <v>1042</v>
      </c>
      <c r="G229" s="184"/>
      <c r="H229" s="181"/>
      <c r="I229" s="186">
        <v>500000</v>
      </c>
      <c r="J229" s="182"/>
    </row>
    <row r="230" spans="1:10" s="183" customFormat="1" hidden="1">
      <c r="A230" s="181"/>
      <c r="B230" s="181"/>
      <c r="C230" s="181"/>
      <c r="D230" s="181"/>
      <c r="E230" s="180" t="s">
        <v>1050</v>
      </c>
      <c r="G230" s="184"/>
      <c r="H230" s="181"/>
      <c r="I230" s="186">
        <v>11607000</v>
      </c>
      <c r="J230" s="182"/>
    </row>
    <row r="231" spans="1:10" s="183" customFormat="1">
      <c r="A231" s="181"/>
      <c r="B231" s="181"/>
      <c r="C231" s="181"/>
      <c r="D231" s="181"/>
      <c r="E231" s="184" t="s">
        <v>1051</v>
      </c>
      <c r="F231" s="184"/>
      <c r="G231" s="184"/>
      <c r="H231" s="153"/>
      <c r="I231" s="182">
        <v>95382083.159999996</v>
      </c>
      <c r="J231" s="182">
        <v>93193172</v>
      </c>
    </row>
    <row r="232" spans="1:10" s="183" customFormat="1" ht="15.75" thickBot="1">
      <c r="A232" s="181"/>
      <c r="B232" s="181"/>
      <c r="C232" s="181"/>
      <c r="D232" s="181"/>
      <c r="E232" s="37"/>
      <c r="F232" s="37"/>
      <c r="G232" s="37"/>
      <c r="H232" s="153"/>
      <c r="I232" s="185">
        <v>1941560904.3199999</v>
      </c>
      <c r="J232" s="185">
        <v>1389386505</v>
      </c>
    </row>
    <row r="233" spans="1:10" s="2" customFormat="1">
      <c r="A233" s="35"/>
      <c r="B233" s="35"/>
      <c r="C233" s="35"/>
      <c r="D233" s="35"/>
      <c r="E233" s="35"/>
      <c r="F233" s="35"/>
      <c r="G233" s="35"/>
      <c r="H233" s="35"/>
      <c r="I233" s="182"/>
      <c r="J233" s="182"/>
    </row>
    <row r="234" spans="1:10" s="2" customFormat="1">
      <c r="A234" s="35"/>
      <c r="B234" s="35"/>
      <c r="C234" s="35"/>
      <c r="D234" s="35"/>
      <c r="E234" s="35"/>
      <c r="F234" s="35"/>
      <c r="G234" s="35"/>
      <c r="H234" s="35"/>
      <c r="I234" s="182"/>
      <c r="J234" s="182"/>
    </row>
    <row r="235" spans="1:10" s="183" customFormat="1" ht="15.75">
      <c r="E235" s="33" t="s">
        <v>726</v>
      </c>
      <c r="F235" s="33"/>
      <c r="G235" s="33"/>
      <c r="H235" s="153"/>
      <c r="I235" s="104">
        <v>2014</v>
      </c>
      <c r="J235" s="176">
        <v>2013</v>
      </c>
    </row>
    <row r="236" spans="1:10" s="183" customFormat="1" ht="15.75">
      <c r="E236" s="33" t="s">
        <v>727</v>
      </c>
      <c r="F236" s="33"/>
      <c r="G236" s="33"/>
      <c r="H236" s="153"/>
      <c r="I236" s="105" t="s">
        <v>680</v>
      </c>
      <c r="J236" s="177" t="s">
        <v>681</v>
      </c>
    </row>
    <row r="237" spans="1:10" s="183" customFormat="1">
      <c r="A237" s="35"/>
      <c r="B237" s="35"/>
      <c r="C237" s="35"/>
      <c r="D237" s="35"/>
      <c r="E237" s="184" t="s">
        <v>146</v>
      </c>
      <c r="F237" s="184"/>
      <c r="G237" s="184"/>
      <c r="H237" s="181"/>
      <c r="I237" s="182">
        <v>35296230000</v>
      </c>
      <c r="J237" s="182">
        <v>3155049</v>
      </c>
    </row>
    <row r="238" spans="1:10" s="183" customFormat="1">
      <c r="A238" s="35"/>
      <c r="B238" s="35"/>
      <c r="C238" s="35"/>
      <c r="D238" s="35"/>
      <c r="E238" s="184" t="s">
        <v>147</v>
      </c>
      <c r="F238" s="184"/>
      <c r="G238" s="184"/>
      <c r="H238" s="181"/>
      <c r="I238" s="182">
        <v>4889233281.0900002</v>
      </c>
      <c r="J238" s="182">
        <v>1823417916</v>
      </c>
    </row>
    <row r="239" spans="1:10" s="183" customFormat="1">
      <c r="A239" s="35"/>
      <c r="B239" s="35"/>
      <c r="C239" s="35"/>
      <c r="D239" s="35"/>
      <c r="E239" s="184" t="s">
        <v>148</v>
      </c>
      <c r="F239" s="184"/>
      <c r="G239" s="184"/>
      <c r="H239" s="181"/>
      <c r="I239" s="182">
        <v>497443142.64999998</v>
      </c>
      <c r="J239" s="182">
        <v>333214082</v>
      </c>
    </row>
    <row r="240" spans="1:10" s="183" customFormat="1">
      <c r="A240" s="35"/>
      <c r="B240" s="35"/>
      <c r="C240" s="35"/>
      <c r="D240" s="35"/>
      <c r="E240" s="184" t="s">
        <v>149</v>
      </c>
      <c r="F240" s="184"/>
      <c r="G240" s="184"/>
      <c r="H240" s="181"/>
      <c r="I240" s="182">
        <v>347090856.08999997</v>
      </c>
      <c r="J240" s="182">
        <v>285089179</v>
      </c>
    </row>
    <row r="241" spans="1:10" s="183" customFormat="1">
      <c r="A241" s="35"/>
      <c r="B241" s="35"/>
      <c r="C241" s="35"/>
      <c r="D241" s="35"/>
      <c r="E241" s="184" t="s">
        <v>150</v>
      </c>
      <c r="F241" s="184"/>
      <c r="G241" s="184"/>
      <c r="H241" s="181"/>
      <c r="I241" s="182">
        <v>85395155</v>
      </c>
      <c r="J241" s="182">
        <v>72045055</v>
      </c>
    </row>
    <row r="242" spans="1:10" s="183" customFormat="1">
      <c r="A242" s="35"/>
      <c r="B242" s="35"/>
      <c r="C242" s="35"/>
      <c r="D242" s="35"/>
      <c r="E242" s="184" t="s">
        <v>151</v>
      </c>
      <c r="F242" s="184"/>
      <c r="G242" s="184"/>
      <c r="H242" s="181"/>
      <c r="I242" s="182">
        <v>4630149.5</v>
      </c>
      <c r="J242" s="182">
        <v>1786400</v>
      </c>
    </row>
    <row r="243" spans="1:10" s="183" customFormat="1">
      <c r="A243" s="35"/>
      <c r="B243" s="35"/>
      <c r="C243" s="35"/>
      <c r="D243" s="35"/>
      <c r="E243" s="184" t="s">
        <v>152</v>
      </c>
      <c r="F243" s="184"/>
      <c r="G243" s="184"/>
      <c r="H243" s="181"/>
      <c r="I243" s="182">
        <v>571591623.66999996</v>
      </c>
      <c r="J243" s="182">
        <v>401006495.56</v>
      </c>
    </row>
    <row r="244" spans="1:10" s="183" customFormat="1">
      <c r="A244" s="35"/>
      <c r="B244" s="35"/>
      <c r="C244" s="35"/>
      <c r="D244" s="35"/>
      <c r="E244" s="184" t="s">
        <v>153</v>
      </c>
      <c r="F244" s="184"/>
      <c r="G244" s="184"/>
      <c r="H244" s="181"/>
      <c r="I244" s="182">
        <v>1354923.79</v>
      </c>
      <c r="J244" s="182">
        <v>1354923.53</v>
      </c>
    </row>
    <row r="245" spans="1:10" s="183" customFormat="1">
      <c r="A245" s="35"/>
      <c r="B245" s="35"/>
      <c r="C245" s="35"/>
      <c r="D245" s="35"/>
      <c r="E245" s="184" t="s">
        <v>154</v>
      </c>
      <c r="F245" s="184"/>
      <c r="G245" s="184"/>
      <c r="H245" s="181"/>
      <c r="I245" s="182">
        <v>94087.5</v>
      </c>
      <c r="J245" s="182">
        <v>94088</v>
      </c>
    </row>
    <row r="246" spans="1:10" s="183" customFormat="1">
      <c r="A246" s="35"/>
      <c r="B246" s="35"/>
      <c r="C246" s="35"/>
      <c r="D246" s="35"/>
      <c r="E246" s="184" t="s">
        <v>155</v>
      </c>
      <c r="F246" s="184"/>
      <c r="G246" s="184"/>
      <c r="H246" s="181"/>
      <c r="I246" s="182">
        <v>70938071.980000004</v>
      </c>
      <c r="J246" s="182">
        <v>23092497</v>
      </c>
    </row>
    <row r="247" spans="1:10" s="183" customFormat="1">
      <c r="A247" s="35"/>
      <c r="B247" s="35"/>
      <c r="C247" s="35"/>
      <c r="D247" s="35"/>
      <c r="E247" s="184" t="s">
        <v>156</v>
      </c>
      <c r="F247" s="184"/>
      <c r="G247" s="184"/>
      <c r="H247" s="181"/>
      <c r="I247" s="182">
        <v>8599898.5</v>
      </c>
      <c r="J247" s="182">
        <v>8585563</v>
      </c>
    </row>
    <row r="248" spans="1:10" s="183" customFormat="1">
      <c r="A248" s="35"/>
      <c r="B248" s="35"/>
      <c r="C248" s="35"/>
      <c r="D248" s="35"/>
      <c r="E248" s="184" t="s">
        <v>157</v>
      </c>
      <c r="F248" s="184"/>
      <c r="G248" s="184"/>
      <c r="H248" s="181"/>
      <c r="I248" s="182">
        <v>44031782.890000001</v>
      </c>
      <c r="J248" s="182">
        <v>1277497</v>
      </c>
    </row>
    <row r="249" spans="1:10" s="183" customFormat="1" ht="15.75" thickBot="1">
      <c r="E249" s="41"/>
      <c r="F249" s="41"/>
      <c r="G249" s="41"/>
      <c r="H249" s="153"/>
      <c r="I249" s="185">
        <v>41816632972.659996</v>
      </c>
      <c r="J249" s="185">
        <v>2954118745.0900002</v>
      </c>
    </row>
    <row r="250" spans="1:10" s="183" customFormat="1">
      <c r="E250" s="41"/>
      <c r="F250" s="41"/>
      <c r="G250" s="41"/>
      <c r="H250" s="153"/>
      <c r="I250" s="182"/>
      <c r="J250" s="182"/>
    </row>
    <row r="251" spans="1:10" s="183" customFormat="1">
      <c r="E251" s="42"/>
      <c r="F251" s="42"/>
      <c r="G251" s="42"/>
      <c r="H251" s="153"/>
      <c r="I251" s="182"/>
    </row>
    <row r="252" spans="1:10" s="183" customFormat="1" ht="15.75">
      <c r="E252" s="33" t="s">
        <v>728</v>
      </c>
      <c r="F252" s="33"/>
      <c r="G252" s="33"/>
      <c r="H252" s="153"/>
      <c r="I252" s="104">
        <v>2014</v>
      </c>
      <c r="J252" s="176">
        <v>2013</v>
      </c>
    </row>
    <row r="253" spans="1:10" s="183" customFormat="1" ht="15.75">
      <c r="E253" s="33" t="s">
        <v>729</v>
      </c>
      <c r="F253" s="33"/>
      <c r="G253" s="33"/>
      <c r="H253" s="153"/>
      <c r="I253" s="105" t="s">
        <v>680</v>
      </c>
      <c r="J253" s="177" t="s">
        <v>681</v>
      </c>
    </row>
    <row r="254" spans="1:10" s="183" customFormat="1">
      <c r="A254" s="181"/>
      <c r="B254" s="181"/>
      <c r="C254" s="181"/>
      <c r="D254" s="181"/>
      <c r="E254" s="184" t="s">
        <v>786</v>
      </c>
      <c r="F254" s="184"/>
      <c r="G254" s="184"/>
      <c r="H254" s="181"/>
      <c r="I254" s="182">
        <v>347913240.51999998</v>
      </c>
      <c r="J254" s="182">
        <v>212156074</v>
      </c>
    </row>
    <row r="255" spans="1:10" s="183" customFormat="1">
      <c r="A255" s="181"/>
      <c r="B255" s="181"/>
      <c r="C255" s="181"/>
      <c r="D255" s="181"/>
      <c r="E255" s="180" t="s">
        <v>1061</v>
      </c>
      <c r="G255" s="184"/>
      <c r="H255" s="181"/>
      <c r="I255" s="186">
        <v>181790634.99000001</v>
      </c>
      <c r="J255" s="182">
        <v>126298446</v>
      </c>
    </row>
    <row r="256" spans="1:10" s="183" customFormat="1">
      <c r="A256" s="181"/>
      <c r="B256" s="181"/>
      <c r="C256" s="181"/>
      <c r="D256" s="181"/>
      <c r="E256" s="184" t="s">
        <v>167</v>
      </c>
      <c r="F256" s="184"/>
      <c r="G256" s="184"/>
      <c r="H256" s="181"/>
      <c r="I256" s="182">
        <v>54835.199999999997</v>
      </c>
      <c r="J256" s="182">
        <v>54835</v>
      </c>
    </row>
    <row r="257" spans="1:10" s="183" customFormat="1">
      <c r="A257" s="181"/>
      <c r="B257" s="181"/>
      <c r="C257" s="181"/>
      <c r="D257" s="181"/>
      <c r="E257" s="184" t="s">
        <v>168</v>
      </c>
      <c r="F257" s="184"/>
      <c r="G257" s="184"/>
      <c r="H257" s="181"/>
      <c r="I257" s="182">
        <v>268051.92</v>
      </c>
      <c r="J257" s="182">
        <v>268052</v>
      </c>
    </row>
    <row r="258" spans="1:10" s="183" customFormat="1">
      <c r="A258" s="181"/>
      <c r="B258" s="181"/>
      <c r="C258" s="181"/>
      <c r="D258" s="181"/>
      <c r="E258" s="180" t="s">
        <v>810</v>
      </c>
      <c r="G258" s="184"/>
      <c r="H258" s="181"/>
      <c r="I258" s="186">
        <v>2451304.7999999998</v>
      </c>
      <c r="J258" s="182">
        <v>1205232</v>
      </c>
    </row>
    <row r="259" spans="1:10" s="183" customFormat="1">
      <c r="A259" s="181"/>
      <c r="B259" s="181"/>
      <c r="C259" s="181"/>
      <c r="D259" s="181"/>
      <c r="E259" s="180" t="s">
        <v>811</v>
      </c>
      <c r="G259" s="184"/>
      <c r="H259" s="181"/>
      <c r="I259" s="186">
        <v>1346148</v>
      </c>
      <c r="J259" s="182">
        <v>1022448</v>
      </c>
    </row>
    <row r="260" spans="1:10" s="183" customFormat="1">
      <c r="A260" s="181"/>
      <c r="B260" s="181"/>
      <c r="C260" s="181"/>
      <c r="D260" s="181"/>
      <c r="E260" s="180" t="s">
        <v>1169</v>
      </c>
      <c r="G260" s="184"/>
      <c r="H260" s="181"/>
      <c r="I260" s="6">
        <v>806000</v>
      </c>
      <c r="J260" s="182">
        <v>0</v>
      </c>
    </row>
    <row r="261" spans="1:10" s="183" customFormat="1" ht="15.75" thickBot="1">
      <c r="E261" s="41"/>
      <c r="F261" s="41"/>
      <c r="G261" s="41"/>
      <c r="H261" s="153"/>
      <c r="I261" s="185">
        <v>534630215.43000001</v>
      </c>
      <c r="J261" s="185">
        <v>341005087</v>
      </c>
    </row>
    <row r="262" spans="1:10" s="183" customFormat="1">
      <c r="E262" s="41"/>
      <c r="F262" s="41"/>
      <c r="G262" s="41"/>
      <c r="H262" s="153"/>
      <c r="I262" s="182" t="s">
        <v>1</v>
      </c>
    </row>
    <row r="263" spans="1:10" s="183" customFormat="1">
      <c r="E263" s="41"/>
      <c r="F263" s="41"/>
      <c r="G263" s="41"/>
      <c r="H263" s="153"/>
      <c r="I263" s="182"/>
    </row>
    <row r="264" spans="1:10" s="183" customFormat="1" ht="15.75">
      <c r="A264" s="155"/>
      <c r="E264" s="33" t="s">
        <v>730</v>
      </c>
      <c r="F264" s="33"/>
      <c r="G264" s="33"/>
      <c r="H264" s="153"/>
      <c r="I264" s="104">
        <v>2014</v>
      </c>
      <c r="J264" s="176">
        <v>2013</v>
      </c>
    </row>
    <row r="265" spans="1:10" s="183" customFormat="1" ht="15.75">
      <c r="E265" s="33" t="s">
        <v>536</v>
      </c>
      <c r="F265" s="33"/>
      <c r="G265" s="39" t="s">
        <v>690</v>
      </c>
      <c r="H265" s="40" t="s">
        <v>691</v>
      </c>
      <c r="I265" s="105" t="s">
        <v>680</v>
      </c>
      <c r="J265" s="177" t="s">
        <v>681</v>
      </c>
    </row>
    <row r="266" spans="1:10" s="2" customFormat="1">
      <c r="A266" s="35"/>
      <c r="B266" s="35"/>
      <c r="C266" s="35"/>
      <c r="D266" s="35"/>
      <c r="E266" s="184" t="s">
        <v>121</v>
      </c>
      <c r="F266" s="184"/>
      <c r="G266" s="182"/>
      <c r="H266" s="182">
        <v>0</v>
      </c>
      <c r="I266" s="182">
        <v>0</v>
      </c>
      <c r="J266" s="182">
        <v>4170</v>
      </c>
    </row>
    <row r="267" spans="1:10" s="2" customFormat="1" hidden="1">
      <c r="A267" s="35"/>
      <c r="B267" s="35"/>
      <c r="C267" s="35"/>
      <c r="D267" s="35"/>
      <c r="E267" s="184" t="s">
        <v>122</v>
      </c>
      <c r="F267" s="184"/>
      <c r="G267" s="182"/>
      <c r="H267" s="182"/>
      <c r="I267" s="182">
        <v>528026.47</v>
      </c>
      <c r="J267" s="182"/>
    </row>
    <row r="268" spans="1:10" s="2" customFormat="1" hidden="1">
      <c r="A268" s="35"/>
      <c r="B268" s="35"/>
      <c r="C268" s="35"/>
      <c r="D268" s="35"/>
      <c r="E268" s="184" t="s">
        <v>123</v>
      </c>
      <c r="F268" s="184"/>
      <c r="G268" s="182"/>
      <c r="H268" s="182"/>
      <c r="I268" s="182">
        <v>177722.2</v>
      </c>
      <c r="J268" s="182"/>
    </row>
    <row r="269" spans="1:10" s="2" customFormat="1">
      <c r="A269" s="35"/>
      <c r="B269" s="35"/>
      <c r="C269" s="35"/>
      <c r="D269" s="35"/>
      <c r="E269" s="184" t="s">
        <v>122</v>
      </c>
      <c r="F269" s="184"/>
      <c r="G269" s="182">
        <v>705748.67</v>
      </c>
      <c r="H269" s="182">
        <v>0</v>
      </c>
      <c r="I269" s="182">
        <v>705748.66999999993</v>
      </c>
      <c r="J269" s="182">
        <v>306713.51</v>
      </c>
    </row>
    <row r="270" spans="1:10" s="2" customFormat="1" hidden="1">
      <c r="A270" s="35"/>
      <c r="B270" s="35"/>
      <c r="C270" s="35"/>
      <c r="D270" s="35"/>
      <c r="E270" s="184" t="s">
        <v>731</v>
      </c>
      <c r="F270" s="184"/>
      <c r="G270" s="182"/>
      <c r="H270" s="182">
        <v>32883.07</v>
      </c>
      <c r="I270" s="182">
        <v>32883.07</v>
      </c>
      <c r="J270" s="182"/>
    </row>
    <row r="271" spans="1:10" s="2" customFormat="1" hidden="1">
      <c r="A271" s="35"/>
      <c r="B271" s="35"/>
      <c r="C271" s="35"/>
      <c r="D271" s="35"/>
      <c r="E271" s="184" t="s">
        <v>124</v>
      </c>
      <c r="F271" s="184"/>
      <c r="G271" s="182"/>
      <c r="H271" s="182">
        <v>93540.78</v>
      </c>
      <c r="I271" s="182">
        <v>93540.78</v>
      </c>
      <c r="J271" s="182"/>
    </row>
    <row r="272" spans="1:10" s="2" customFormat="1" hidden="1">
      <c r="A272" s="35"/>
      <c r="B272" s="35"/>
      <c r="C272" s="35"/>
      <c r="D272" s="35"/>
      <c r="E272" s="184" t="s">
        <v>732</v>
      </c>
      <c r="F272" s="184"/>
      <c r="G272" s="182"/>
      <c r="H272" s="182">
        <v>230.89</v>
      </c>
      <c r="I272" s="182">
        <v>230.89</v>
      </c>
      <c r="J272" s="182"/>
    </row>
    <row r="273" spans="1:10" s="2" customFormat="1" hidden="1">
      <c r="A273" s="35"/>
      <c r="B273" s="35"/>
      <c r="C273" s="35"/>
      <c r="D273" s="35"/>
      <c r="E273" s="184" t="s">
        <v>733</v>
      </c>
      <c r="F273" s="184"/>
      <c r="G273" s="182"/>
      <c r="H273" s="182">
        <v>75</v>
      </c>
      <c r="I273" s="182">
        <v>75</v>
      </c>
      <c r="J273" s="182"/>
    </row>
    <row r="274" spans="1:10" s="2" customFormat="1" hidden="1">
      <c r="A274" s="35"/>
      <c r="B274" s="35"/>
      <c r="C274" s="35"/>
      <c r="D274" s="35"/>
      <c r="E274" s="184" t="s">
        <v>125</v>
      </c>
      <c r="F274" s="184"/>
      <c r="G274" s="182"/>
      <c r="H274" s="182">
        <v>32350</v>
      </c>
      <c r="I274" s="182">
        <v>32350</v>
      </c>
      <c r="J274" s="182"/>
    </row>
    <row r="275" spans="1:10" s="2" customFormat="1" hidden="1">
      <c r="A275" s="181"/>
      <c r="B275" s="181"/>
      <c r="C275" s="181"/>
      <c r="D275" s="181"/>
      <c r="E275" s="180" t="s">
        <v>1001</v>
      </c>
      <c r="F275" s="6"/>
      <c r="G275" s="6"/>
      <c r="H275" s="182">
        <v>2100</v>
      </c>
      <c r="I275" s="182">
        <v>2100</v>
      </c>
      <c r="J275" s="182"/>
    </row>
    <row r="276" spans="1:10" s="2" customFormat="1" hidden="1">
      <c r="A276" s="181"/>
      <c r="B276" s="181"/>
      <c r="C276" s="181"/>
      <c r="D276" s="181"/>
      <c r="E276" s="180" t="s">
        <v>1076</v>
      </c>
      <c r="F276" s="6"/>
      <c r="G276" s="6"/>
      <c r="H276" s="182">
        <v>100</v>
      </c>
      <c r="I276" s="182">
        <v>100</v>
      </c>
      <c r="J276" s="182"/>
    </row>
    <row r="277" spans="1:10" s="2" customFormat="1" hidden="1">
      <c r="A277" s="181"/>
      <c r="B277" s="181"/>
      <c r="C277" s="181"/>
      <c r="D277" s="181"/>
      <c r="E277" s="181" t="s">
        <v>125</v>
      </c>
      <c r="F277" s="6"/>
      <c r="G277" s="6"/>
      <c r="H277" s="182">
        <v>925</v>
      </c>
      <c r="I277" s="182">
        <v>925</v>
      </c>
      <c r="J277" s="182"/>
    </row>
    <row r="278" spans="1:10" s="2" customFormat="1">
      <c r="A278" s="35"/>
      <c r="B278" s="35"/>
      <c r="C278" s="35"/>
      <c r="D278" s="35"/>
      <c r="E278" s="184" t="s">
        <v>125</v>
      </c>
      <c r="F278" s="184"/>
      <c r="G278" s="182">
        <v>162204.74</v>
      </c>
      <c r="H278" s="182">
        <v>0</v>
      </c>
      <c r="I278" s="182">
        <v>162204.74</v>
      </c>
      <c r="J278" s="182">
        <v>137356.53</v>
      </c>
    </row>
    <row r="279" spans="1:10" s="2" customFormat="1" hidden="1">
      <c r="A279" s="35"/>
      <c r="B279" s="35"/>
      <c r="C279" s="35"/>
      <c r="D279" s="35"/>
      <c r="E279" s="184" t="s">
        <v>126</v>
      </c>
      <c r="F279" s="184"/>
      <c r="G279" s="182"/>
      <c r="H279" s="182">
        <v>9750</v>
      </c>
      <c r="I279" s="182">
        <v>9750</v>
      </c>
      <c r="J279" s="182"/>
    </row>
    <row r="280" spans="1:10" s="2" customFormat="1" hidden="1">
      <c r="A280" s="35"/>
      <c r="B280" s="35"/>
      <c r="C280" s="35"/>
      <c r="D280" s="35"/>
      <c r="E280" s="184" t="s">
        <v>127</v>
      </c>
      <c r="F280" s="184"/>
      <c r="G280" s="182"/>
      <c r="H280" s="182">
        <v>1456867.6</v>
      </c>
      <c r="I280" s="182">
        <v>1456867.6</v>
      </c>
      <c r="J280" s="182"/>
    </row>
    <row r="281" spans="1:10" s="2" customFormat="1" hidden="1">
      <c r="A281" s="181"/>
      <c r="B281" s="181"/>
      <c r="C281" s="181"/>
      <c r="D281" s="181"/>
      <c r="E281" s="184" t="s">
        <v>287</v>
      </c>
      <c r="F281" s="184"/>
      <c r="G281" s="184"/>
      <c r="H281" s="182">
        <v>11313</v>
      </c>
      <c r="I281" s="182">
        <v>11313</v>
      </c>
      <c r="J281" s="182"/>
    </row>
    <row r="282" spans="1:10" s="2" customFormat="1">
      <c r="A282" s="35"/>
      <c r="B282" s="35"/>
      <c r="C282" s="35"/>
      <c r="D282" s="35"/>
      <c r="E282" s="184" t="s">
        <v>127</v>
      </c>
      <c r="F282" s="184"/>
      <c r="G282" s="182">
        <v>907497.06</v>
      </c>
      <c r="H282" s="182">
        <v>570433.54</v>
      </c>
      <c r="I282" s="182">
        <v>1477930.6</v>
      </c>
      <c r="J282" s="182">
        <v>570433.54</v>
      </c>
    </row>
    <row r="283" spans="1:10" s="2" customFormat="1" hidden="1">
      <c r="A283" s="35"/>
      <c r="B283" s="35"/>
      <c r="C283" s="35"/>
      <c r="D283" s="35"/>
      <c r="E283" s="184" t="s">
        <v>734</v>
      </c>
      <c r="F283" s="184"/>
      <c r="G283" s="182"/>
      <c r="H283" s="182">
        <v>184238.91</v>
      </c>
      <c r="I283" s="182">
        <v>184238.91</v>
      </c>
      <c r="J283" s="182"/>
    </row>
    <row r="284" spans="1:10" s="2" customFormat="1" hidden="1">
      <c r="A284" s="35"/>
      <c r="B284" s="35"/>
      <c r="C284" s="35"/>
      <c r="D284" s="35"/>
      <c r="E284" s="184" t="s">
        <v>735</v>
      </c>
      <c r="F284" s="184"/>
      <c r="G284" s="182"/>
      <c r="H284" s="182">
        <v>8686978.1500000004</v>
      </c>
      <c r="I284" s="182">
        <v>8686978.1500000004</v>
      </c>
      <c r="J284" s="182"/>
    </row>
    <row r="285" spans="1:10" s="2" customFormat="1" hidden="1">
      <c r="A285" s="35"/>
      <c r="B285" s="35"/>
      <c r="C285" s="35"/>
      <c r="D285" s="35"/>
      <c r="E285" s="184" t="s">
        <v>735</v>
      </c>
      <c r="F285" s="184"/>
      <c r="G285" s="182"/>
      <c r="H285" s="182">
        <v>1106003.3999999999</v>
      </c>
      <c r="I285" s="182">
        <v>1106003.3999999999</v>
      </c>
      <c r="J285" s="182"/>
    </row>
    <row r="286" spans="1:10" s="2" customFormat="1" hidden="1">
      <c r="A286" s="35"/>
      <c r="B286" s="35"/>
      <c r="C286" s="35"/>
      <c r="D286" s="35"/>
      <c r="E286" s="184" t="s">
        <v>129</v>
      </c>
      <c r="F286" s="184"/>
      <c r="G286" s="182"/>
      <c r="H286" s="182">
        <v>4717316.57</v>
      </c>
      <c r="I286" s="182">
        <v>4717316.57</v>
      </c>
      <c r="J286" s="182"/>
    </row>
    <row r="287" spans="1:10" s="2" customFormat="1">
      <c r="A287" s="35"/>
      <c r="B287" s="35"/>
      <c r="C287" s="35"/>
      <c r="D287" s="35"/>
      <c r="E287" s="184" t="s">
        <v>130</v>
      </c>
      <c r="F287" s="184"/>
      <c r="G287" s="182">
        <v>5782895.5</v>
      </c>
      <c r="H287" s="182">
        <v>8911641.5300000012</v>
      </c>
      <c r="I287" s="182">
        <v>14694537.030000001</v>
      </c>
      <c r="J287" s="182">
        <v>16729323</v>
      </c>
    </row>
    <row r="288" spans="1:10" s="2" customFormat="1" hidden="1">
      <c r="A288" s="35"/>
      <c r="B288" s="35"/>
      <c r="C288" s="35"/>
      <c r="D288" s="35"/>
      <c r="E288" s="184" t="s">
        <v>736</v>
      </c>
      <c r="F288" s="184"/>
      <c r="G288" s="182"/>
      <c r="H288" s="182">
        <v>829647.89</v>
      </c>
      <c r="I288" s="182">
        <v>829647.89</v>
      </c>
      <c r="J288" s="182"/>
    </row>
    <row r="289" spans="1:10" s="2" customFormat="1" hidden="1">
      <c r="A289" s="35"/>
      <c r="B289" s="35"/>
      <c r="C289" s="35"/>
      <c r="D289" s="35"/>
      <c r="E289" s="184" t="s">
        <v>737</v>
      </c>
      <c r="F289" s="184"/>
      <c r="G289" s="182"/>
      <c r="H289" s="182">
        <v>395719.17</v>
      </c>
      <c r="I289" s="182">
        <v>395719.17</v>
      </c>
      <c r="J289" s="182"/>
    </row>
    <row r="290" spans="1:10" s="2" customFormat="1" hidden="1">
      <c r="A290" s="35"/>
      <c r="B290" s="35"/>
      <c r="C290" s="35"/>
      <c r="D290" s="35"/>
      <c r="E290" s="184" t="s">
        <v>738</v>
      </c>
      <c r="F290" s="184"/>
      <c r="G290" s="182"/>
      <c r="H290" s="182">
        <v>37150</v>
      </c>
      <c r="I290" s="182">
        <v>37150</v>
      </c>
      <c r="J290" s="182"/>
    </row>
    <row r="291" spans="1:10" s="2" customFormat="1" hidden="1">
      <c r="A291" s="35"/>
      <c r="B291" s="35"/>
      <c r="C291" s="35"/>
      <c r="D291" s="35"/>
      <c r="E291" s="184" t="s">
        <v>736</v>
      </c>
      <c r="F291" s="184"/>
      <c r="G291" s="182"/>
      <c r="H291" s="182">
        <v>5000</v>
      </c>
      <c r="I291" s="182">
        <v>5000</v>
      </c>
      <c r="J291" s="182"/>
    </row>
    <row r="292" spans="1:10" s="2" customFormat="1" hidden="1">
      <c r="A292" s="35"/>
      <c r="B292" s="35"/>
      <c r="C292" s="35"/>
      <c r="D292" s="35"/>
      <c r="E292" s="184" t="s">
        <v>737</v>
      </c>
      <c r="F292" s="184"/>
      <c r="G292" s="182"/>
      <c r="H292" s="182">
        <v>40000</v>
      </c>
      <c r="I292" s="182">
        <v>40000</v>
      </c>
      <c r="J292" s="182"/>
    </row>
    <row r="293" spans="1:10" s="2" customFormat="1">
      <c r="A293" s="35"/>
      <c r="B293" s="35"/>
      <c r="C293" s="35"/>
      <c r="D293" s="35"/>
      <c r="E293" s="184" t="s">
        <v>132</v>
      </c>
      <c r="F293" s="184"/>
      <c r="G293" s="182">
        <v>1080108.06</v>
      </c>
      <c r="H293" s="182">
        <v>227409</v>
      </c>
      <c r="I293" s="182">
        <v>1307517.06</v>
      </c>
      <c r="J293" s="182">
        <v>802409</v>
      </c>
    </row>
    <row r="294" spans="1:10" s="2" customFormat="1" hidden="1">
      <c r="A294" s="35"/>
      <c r="B294" s="35"/>
      <c r="C294" s="35"/>
      <c r="D294" s="35"/>
      <c r="E294" s="184" t="s">
        <v>133</v>
      </c>
      <c r="F294" s="184"/>
      <c r="G294" s="182"/>
      <c r="H294" s="182">
        <v>1188.54</v>
      </c>
      <c r="I294" s="182">
        <v>1188.54</v>
      </c>
      <c r="J294" s="182"/>
    </row>
    <row r="295" spans="1:10" s="2" customFormat="1">
      <c r="A295" s="35"/>
      <c r="B295" s="35"/>
      <c r="C295" s="35"/>
      <c r="D295" s="35"/>
      <c r="E295" s="184" t="s">
        <v>133</v>
      </c>
      <c r="F295" s="184"/>
      <c r="G295" s="182">
        <v>1188.54</v>
      </c>
      <c r="H295" s="182">
        <v>0</v>
      </c>
      <c r="I295" s="182">
        <v>1188.54</v>
      </c>
      <c r="J295" s="182">
        <v>178</v>
      </c>
    </row>
    <row r="296" spans="1:10" s="2" customFormat="1">
      <c r="A296" s="35"/>
      <c r="B296" s="35"/>
      <c r="C296" s="35"/>
      <c r="D296" s="35"/>
      <c r="E296" s="184" t="s">
        <v>134</v>
      </c>
      <c r="F296" s="184"/>
      <c r="G296" s="182">
        <v>4156973.85</v>
      </c>
      <c r="H296" s="182">
        <v>0</v>
      </c>
      <c r="I296" s="182">
        <v>4156973.85</v>
      </c>
      <c r="J296" s="182">
        <v>0</v>
      </c>
    </row>
    <row r="297" spans="1:10" s="2" customFormat="1">
      <c r="A297" s="35"/>
      <c r="B297" s="35"/>
      <c r="C297" s="35"/>
      <c r="D297" s="35"/>
      <c r="E297" s="184" t="s">
        <v>136</v>
      </c>
      <c r="F297" s="184"/>
      <c r="G297" s="182">
        <v>0</v>
      </c>
      <c r="H297" s="182">
        <v>0</v>
      </c>
      <c r="I297" s="182">
        <v>0</v>
      </c>
      <c r="J297" s="182">
        <v>187280</v>
      </c>
    </row>
    <row r="298" spans="1:10" s="2" customFormat="1">
      <c r="A298" s="35"/>
      <c r="B298" s="35"/>
      <c r="C298" s="35"/>
      <c r="D298" s="35"/>
      <c r="E298" s="184" t="s">
        <v>739</v>
      </c>
      <c r="F298" s="184"/>
      <c r="G298" s="182">
        <v>12343212.699999999</v>
      </c>
      <c r="H298" s="182">
        <v>0</v>
      </c>
      <c r="I298" s="182">
        <v>12343212.699999999</v>
      </c>
      <c r="J298" s="182">
        <v>3570390</v>
      </c>
    </row>
    <row r="299" spans="1:10" s="2" customFormat="1">
      <c r="A299" s="35"/>
      <c r="B299" s="35"/>
      <c r="C299" s="35"/>
      <c r="D299" s="35"/>
      <c r="E299" s="184" t="s">
        <v>137</v>
      </c>
      <c r="F299" s="184"/>
      <c r="G299" s="182">
        <v>8834717</v>
      </c>
      <c r="H299" s="182">
        <v>0</v>
      </c>
      <c r="I299" s="182">
        <v>8834717</v>
      </c>
      <c r="J299" s="182">
        <v>1000000</v>
      </c>
    </row>
    <row r="300" spans="1:10" s="2" customFormat="1" hidden="1">
      <c r="A300" s="35"/>
      <c r="B300" s="35"/>
      <c r="C300" s="35"/>
      <c r="D300" s="35"/>
      <c r="E300" s="184" t="s">
        <v>138</v>
      </c>
      <c r="F300" s="184"/>
      <c r="G300" s="323"/>
      <c r="H300" s="182"/>
      <c r="I300" s="182">
        <v>16764340.140000001</v>
      </c>
      <c r="J300" s="182">
        <v>15501623</v>
      </c>
    </row>
    <row r="301" spans="1:10" s="2" customFormat="1" hidden="1">
      <c r="A301" s="100"/>
      <c r="B301" s="100"/>
      <c r="C301" s="100"/>
      <c r="D301" s="100"/>
      <c r="E301" s="100" t="s">
        <v>1079</v>
      </c>
      <c r="F301" s="184"/>
      <c r="G301" s="182"/>
      <c r="H301" s="182"/>
      <c r="I301" s="182">
        <v>-253300</v>
      </c>
      <c r="J301" s="182"/>
    </row>
    <row r="302" spans="1:10" s="2" customFormat="1">
      <c r="A302" s="241"/>
      <c r="B302" s="239"/>
      <c r="C302" s="239"/>
      <c r="D302" s="239"/>
      <c r="E302" s="184" t="s">
        <v>138</v>
      </c>
      <c r="F302" s="6"/>
      <c r="G302" s="182">
        <v>16511040.140000001</v>
      </c>
      <c r="H302" s="182">
        <v>0</v>
      </c>
      <c r="I302" s="182">
        <v>16511040.140000001</v>
      </c>
      <c r="J302" s="182">
        <v>0</v>
      </c>
    </row>
    <row r="303" spans="1:10" s="2" customFormat="1">
      <c r="A303" s="35"/>
      <c r="B303" s="35"/>
      <c r="C303" s="35"/>
      <c r="D303" s="35"/>
      <c r="E303" s="184" t="s">
        <v>139</v>
      </c>
      <c r="F303" s="184"/>
      <c r="G303" s="182">
        <v>50000</v>
      </c>
      <c r="H303" s="182">
        <v>0</v>
      </c>
      <c r="I303" s="182">
        <v>50000</v>
      </c>
      <c r="J303" s="182">
        <v>70000</v>
      </c>
    </row>
    <row r="304" spans="1:10" s="2" customFormat="1">
      <c r="A304" s="35"/>
      <c r="B304" s="35"/>
      <c r="C304" s="35"/>
      <c r="D304" s="35"/>
      <c r="E304" s="184" t="s">
        <v>140</v>
      </c>
      <c r="F304" s="184"/>
      <c r="G304" s="182">
        <v>30934.57</v>
      </c>
      <c r="H304" s="182">
        <v>0</v>
      </c>
      <c r="I304" s="182">
        <v>30934.57</v>
      </c>
      <c r="J304" s="182">
        <v>0</v>
      </c>
    </row>
    <row r="305" spans="1:10" s="2" customFormat="1">
      <c r="A305" s="35"/>
      <c r="B305" s="35"/>
      <c r="C305" s="35"/>
      <c r="D305" s="35"/>
      <c r="E305" s="184" t="s">
        <v>141</v>
      </c>
      <c r="F305" s="184"/>
      <c r="G305" s="182">
        <v>2416878</v>
      </c>
      <c r="H305" s="182">
        <v>0</v>
      </c>
      <c r="I305" s="182">
        <v>2416878</v>
      </c>
      <c r="J305" s="182">
        <v>0</v>
      </c>
    </row>
    <row r="306" spans="1:10" s="2" customFormat="1">
      <c r="A306" s="35"/>
      <c r="B306" s="35"/>
      <c r="C306" s="35"/>
      <c r="D306" s="35"/>
      <c r="E306" s="184" t="s">
        <v>142</v>
      </c>
      <c r="F306" s="184"/>
      <c r="G306" s="182">
        <v>1892000</v>
      </c>
      <c r="H306" s="182">
        <v>0</v>
      </c>
      <c r="I306" s="182">
        <v>1892000</v>
      </c>
      <c r="J306" s="182">
        <v>218000</v>
      </c>
    </row>
    <row r="307" spans="1:10" s="2" customFormat="1">
      <c r="A307" s="181"/>
      <c r="B307" s="181"/>
      <c r="C307" s="181"/>
      <c r="D307" s="181"/>
      <c r="E307" s="180" t="s">
        <v>1074</v>
      </c>
      <c r="F307" s="184"/>
      <c r="G307" s="182">
        <v>55950</v>
      </c>
      <c r="H307" s="182">
        <v>0</v>
      </c>
      <c r="I307" s="182">
        <v>55950</v>
      </c>
      <c r="J307" s="182">
        <v>0</v>
      </c>
    </row>
    <row r="308" spans="1:10" s="2" customFormat="1">
      <c r="A308" s="35"/>
      <c r="B308" s="35"/>
      <c r="C308" s="35"/>
      <c r="D308" s="35"/>
      <c r="E308" s="184" t="s">
        <v>740</v>
      </c>
      <c r="F308" s="184"/>
      <c r="G308" s="182">
        <v>9308146.1899999995</v>
      </c>
      <c r="H308" s="182">
        <v>0</v>
      </c>
      <c r="I308" s="182">
        <v>9308146.1899999995</v>
      </c>
      <c r="J308" s="182">
        <v>9500355</v>
      </c>
    </row>
    <row r="309" spans="1:10" s="2" customFormat="1">
      <c r="A309" s="66"/>
      <c r="B309" s="181"/>
      <c r="C309" s="181"/>
      <c r="D309" s="181"/>
      <c r="E309" s="180" t="s">
        <v>1941</v>
      </c>
      <c r="F309" s="184"/>
      <c r="G309" s="182">
        <v>7874893.4800000004</v>
      </c>
      <c r="H309" s="182">
        <v>0</v>
      </c>
      <c r="I309" s="182">
        <v>7874893.4800000004</v>
      </c>
      <c r="J309" s="182">
        <v>0</v>
      </c>
    </row>
    <row r="310" spans="1:10" s="2" customFormat="1">
      <c r="A310" s="35"/>
      <c r="B310" s="35"/>
      <c r="C310" s="35"/>
      <c r="D310" s="35"/>
      <c r="E310" s="184" t="s">
        <v>741</v>
      </c>
      <c r="F310" s="184"/>
      <c r="G310" s="182">
        <v>0</v>
      </c>
      <c r="H310" s="182">
        <v>0</v>
      </c>
      <c r="I310" s="182">
        <v>0</v>
      </c>
      <c r="J310" s="182">
        <v>15394.52</v>
      </c>
    </row>
    <row r="311" spans="1:10" s="183" customFormat="1" hidden="1">
      <c r="A311" s="35"/>
      <c r="E311" s="184" t="s">
        <v>315</v>
      </c>
      <c r="F311" s="184"/>
      <c r="G311" s="182"/>
      <c r="H311" s="182">
        <v>1073478.3999999999</v>
      </c>
      <c r="I311" s="182">
        <v>1073478.3999999999</v>
      </c>
      <c r="J311" s="182"/>
    </row>
    <row r="312" spans="1:10" s="183" customFormat="1" hidden="1">
      <c r="A312" s="66"/>
      <c r="E312" s="184" t="s">
        <v>315</v>
      </c>
      <c r="F312" s="184"/>
      <c r="G312" s="182"/>
      <c r="H312" s="182">
        <v>-1073478.3999999999</v>
      </c>
      <c r="I312" s="182">
        <v>-1073478.3999999999</v>
      </c>
      <c r="J312" s="182"/>
    </row>
    <row r="313" spans="1:10" s="183" customFormat="1">
      <c r="A313" s="35"/>
      <c r="E313" s="184" t="s">
        <v>314</v>
      </c>
      <c r="F313" s="184"/>
      <c r="G313" s="182">
        <v>6066062.25</v>
      </c>
      <c r="H313" s="182">
        <v>2625000</v>
      </c>
      <c r="I313" s="182">
        <v>8691062.25</v>
      </c>
      <c r="J313" s="182">
        <v>162424</v>
      </c>
    </row>
    <row r="314" spans="1:10" s="2" customFormat="1">
      <c r="A314" s="181"/>
      <c r="B314" s="181"/>
      <c r="C314" s="181"/>
      <c r="D314" s="181"/>
      <c r="E314" s="184" t="s">
        <v>143</v>
      </c>
      <c r="F314" s="184"/>
      <c r="G314" s="182">
        <v>23640200</v>
      </c>
      <c r="H314" s="182">
        <v>0</v>
      </c>
      <c r="I314" s="182">
        <v>23640200</v>
      </c>
      <c r="J314" s="182">
        <v>329650</v>
      </c>
    </row>
    <row r="315" spans="1:10" s="2" customFormat="1">
      <c r="A315" s="181"/>
      <c r="B315" s="181"/>
      <c r="C315" s="181"/>
      <c r="D315" s="181"/>
      <c r="E315" s="180" t="s">
        <v>1167</v>
      </c>
      <c r="F315" s="184"/>
      <c r="G315" s="182">
        <v>2316700</v>
      </c>
      <c r="H315" s="182">
        <v>0</v>
      </c>
      <c r="I315" s="182">
        <v>2316700</v>
      </c>
      <c r="J315" s="182">
        <v>0</v>
      </c>
    </row>
    <row r="316" spans="1:10" s="2" customFormat="1" ht="15.75" thickBot="1">
      <c r="A316" s="35"/>
      <c r="B316" s="35"/>
      <c r="C316" s="35"/>
      <c r="D316" s="35"/>
      <c r="E316" s="35"/>
      <c r="F316" s="35"/>
      <c r="G316" s="38">
        <v>104137350.75000001</v>
      </c>
      <c r="H316" s="38">
        <v>12334484.07</v>
      </c>
      <c r="I316" s="38">
        <v>116471834.82000001</v>
      </c>
      <c r="J316" s="38">
        <v>49105700.099999994</v>
      </c>
    </row>
    <row r="317" spans="1:10" s="2" customFormat="1" ht="15.75" thickTop="1">
      <c r="A317" s="35"/>
      <c r="B317" s="35"/>
      <c r="C317" s="35"/>
      <c r="D317" s="35"/>
      <c r="E317" s="35"/>
      <c r="F317" s="35"/>
      <c r="G317" s="35"/>
      <c r="H317" s="35"/>
      <c r="I317" s="182"/>
      <c r="J317" s="183"/>
    </row>
    <row r="318" spans="1:10" s="2" customFormat="1">
      <c r="A318" s="35"/>
      <c r="B318" s="35"/>
      <c r="C318" s="35"/>
      <c r="D318" s="35"/>
      <c r="E318" s="35"/>
      <c r="F318" s="35"/>
      <c r="G318" s="35"/>
      <c r="H318" s="35"/>
      <c r="I318" s="182"/>
      <c r="J318" s="183"/>
    </row>
    <row r="319" spans="1:10" s="183" customFormat="1" ht="15.75">
      <c r="A319" s="155"/>
      <c r="E319" s="33" t="s">
        <v>742</v>
      </c>
      <c r="F319" s="33"/>
      <c r="G319" s="33"/>
      <c r="H319" s="153"/>
      <c r="I319" s="104">
        <v>2014</v>
      </c>
      <c r="J319" s="176">
        <v>2013</v>
      </c>
    </row>
    <row r="320" spans="1:10" s="183" customFormat="1" ht="15.75">
      <c r="A320" s="155"/>
      <c r="E320" s="33" t="s">
        <v>743</v>
      </c>
      <c r="F320" s="33"/>
      <c r="G320" s="39" t="s">
        <v>690</v>
      </c>
      <c r="H320" s="40" t="s">
        <v>691</v>
      </c>
      <c r="I320" s="105" t="s">
        <v>680</v>
      </c>
      <c r="J320" s="177" t="s">
        <v>681</v>
      </c>
    </row>
    <row r="321" spans="1:10" s="2" customFormat="1" hidden="1">
      <c r="A321" s="35"/>
      <c r="B321" s="35"/>
      <c r="C321" s="35"/>
      <c r="D321" s="35"/>
      <c r="E321" s="35" t="s">
        <v>108</v>
      </c>
      <c r="F321" s="35"/>
      <c r="G321" s="35"/>
      <c r="H321" s="35"/>
      <c r="I321" s="182">
        <v>182500</v>
      </c>
      <c r="J321" s="183"/>
    </row>
    <row r="322" spans="1:10" s="2" customFormat="1" hidden="1">
      <c r="A322" s="35"/>
      <c r="B322" s="35"/>
      <c r="C322" s="35"/>
      <c r="D322" s="35"/>
      <c r="E322" s="35" t="s">
        <v>108</v>
      </c>
      <c r="F322" s="35"/>
      <c r="G322" s="35"/>
      <c r="H322" s="35"/>
      <c r="I322" s="182">
        <v>25000</v>
      </c>
      <c r="J322" s="183"/>
    </row>
    <row r="323" spans="1:10" s="2" customFormat="1">
      <c r="A323" s="35"/>
      <c r="B323" s="35"/>
      <c r="C323" s="35"/>
      <c r="D323" s="35"/>
      <c r="E323" s="184" t="s">
        <v>789</v>
      </c>
      <c r="F323" s="184"/>
      <c r="G323" s="182">
        <v>182500</v>
      </c>
      <c r="H323" s="182">
        <v>25000</v>
      </c>
      <c r="I323" s="182">
        <v>207500</v>
      </c>
      <c r="J323" s="182">
        <v>328541.65000000002</v>
      </c>
    </row>
    <row r="324" spans="1:10" s="2" customFormat="1" hidden="1">
      <c r="A324" s="35"/>
      <c r="B324" s="35"/>
      <c r="C324" s="35"/>
      <c r="D324" s="35"/>
      <c r="E324" s="184" t="s">
        <v>109</v>
      </c>
      <c r="F324" s="184"/>
      <c r="G324" s="182"/>
      <c r="H324" s="182">
        <v>20125</v>
      </c>
      <c r="I324" s="182">
        <v>20125</v>
      </c>
      <c r="J324" s="182"/>
    </row>
    <row r="325" spans="1:10" s="2" customFormat="1" hidden="1">
      <c r="A325" s="181"/>
      <c r="B325" s="181"/>
      <c r="C325" s="181"/>
      <c r="D325" s="181"/>
      <c r="E325" s="184" t="s">
        <v>109</v>
      </c>
      <c r="F325" s="184"/>
      <c r="G325" s="182"/>
      <c r="H325" s="182">
        <v>1593683.72</v>
      </c>
      <c r="I325" s="182">
        <v>1593683.72</v>
      </c>
      <c r="J325" s="182"/>
    </row>
    <row r="326" spans="1:10" s="2" customFormat="1" hidden="1">
      <c r="A326" s="35"/>
      <c r="B326" s="35"/>
      <c r="C326" s="35"/>
      <c r="D326" s="35"/>
      <c r="E326" s="184" t="s">
        <v>110</v>
      </c>
      <c r="F326" s="184"/>
      <c r="G326" s="182"/>
      <c r="H326" s="182">
        <v>2174036</v>
      </c>
      <c r="I326" s="182">
        <v>2174036</v>
      </c>
      <c r="J326" s="182"/>
    </row>
    <row r="327" spans="1:10" s="2" customFormat="1">
      <c r="A327" s="35"/>
      <c r="B327" s="35"/>
      <c r="C327" s="35"/>
      <c r="D327" s="35"/>
      <c r="E327" s="184" t="s">
        <v>109</v>
      </c>
      <c r="F327" s="184"/>
      <c r="G327" s="182">
        <v>1317183.96</v>
      </c>
      <c r="H327" s="182">
        <v>2470660.7599999998</v>
      </c>
      <c r="I327" s="182">
        <v>3787844.7199999997</v>
      </c>
      <c r="J327" s="182">
        <v>2470660.7599999998</v>
      </c>
    </row>
    <row r="328" spans="1:10" s="2" customFormat="1" hidden="1">
      <c r="A328" s="35"/>
      <c r="B328" s="35"/>
      <c r="C328" s="35"/>
      <c r="D328" s="35"/>
      <c r="E328" s="184" t="s">
        <v>111</v>
      </c>
      <c r="F328" s="184"/>
      <c r="G328" s="182"/>
      <c r="H328" s="182">
        <v>20680100</v>
      </c>
      <c r="I328" s="182">
        <v>20680100</v>
      </c>
      <c r="J328" s="182"/>
    </row>
    <row r="329" spans="1:10" s="2" customFormat="1" hidden="1">
      <c r="A329" s="35"/>
      <c r="B329" s="35"/>
      <c r="C329" s="35"/>
      <c r="D329" s="35"/>
      <c r="E329" s="184" t="s">
        <v>112</v>
      </c>
      <c r="F329" s="184"/>
      <c r="G329" s="182"/>
      <c r="H329" s="182">
        <v>1285500</v>
      </c>
      <c r="I329" s="182">
        <v>1285500</v>
      </c>
      <c r="J329" s="182"/>
    </row>
    <row r="330" spans="1:10" s="2" customFormat="1" hidden="1">
      <c r="A330" s="35"/>
      <c r="B330" s="35"/>
      <c r="C330" s="35"/>
      <c r="D330" s="35"/>
      <c r="E330" s="184" t="s">
        <v>112</v>
      </c>
      <c r="F330" s="184"/>
      <c r="G330" s="182"/>
      <c r="H330" s="182">
        <v>670125</v>
      </c>
      <c r="I330" s="182">
        <v>670125</v>
      </c>
      <c r="J330" s="182"/>
    </row>
    <row r="331" spans="1:10" s="2" customFormat="1" hidden="1">
      <c r="A331" s="35"/>
      <c r="B331" s="35"/>
      <c r="C331" s="35"/>
      <c r="D331" s="35"/>
      <c r="E331" s="184" t="s">
        <v>113</v>
      </c>
      <c r="F331" s="184"/>
      <c r="G331" s="182"/>
      <c r="H331" s="182">
        <v>2238275.75</v>
      </c>
      <c r="I331" s="182">
        <v>2238275.75</v>
      </c>
      <c r="J331" s="182"/>
    </row>
    <row r="332" spans="1:10" s="2" customFormat="1" hidden="1">
      <c r="A332" s="181"/>
      <c r="B332" s="181"/>
      <c r="C332" s="181"/>
      <c r="D332" s="181"/>
      <c r="E332" s="184" t="s">
        <v>114</v>
      </c>
      <c r="F332" s="184"/>
      <c r="G332" s="182"/>
      <c r="H332" s="182">
        <v>15000</v>
      </c>
      <c r="I332" s="186">
        <v>15000</v>
      </c>
      <c r="J332" s="182"/>
    </row>
    <row r="333" spans="1:10" s="2" customFormat="1">
      <c r="A333" s="35"/>
      <c r="B333" s="35"/>
      <c r="C333" s="35"/>
      <c r="D333" s="35"/>
      <c r="E333" s="184" t="s">
        <v>112</v>
      </c>
      <c r="F333" s="184"/>
      <c r="G333" s="182">
        <v>5160499.75</v>
      </c>
      <c r="H333" s="182">
        <v>19728501</v>
      </c>
      <c r="I333" s="182">
        <v>24889000.75</v>
      </c>
      <c r="J333" s="182">
        <v>19748501</v>
      </c>
    </row>
    <row r="334" spans="1:10" s="2" customFormat="1" hidden="1">
      <c r="A334" s="35"/>
      <c r="B334" s="35"/>
      <c r="C334" s="35"/>
      <c r="D334" s="35"/>
      <c r="E334" s="184" t="s">
        <v>116</v>
      </c>
      <c r="F334" s="184"/>
      <c r="G334" s="182"/>
      <c r="H334" s="182">
        <v>50000</v>
      </c>
      <c r="I334" s="182">
        <v>50000</v>
      </c>
      <c r="J334" s="182"/>
    </row>
    <row r="335" spans="1:10" s="2" customFormat="1" hidden="1">
      <c r="A335" s="35"/>
      <c r="B335" s="35"/>
      <c r="C335" s="35"/>
      <c r="D335" s="35"/>
      <c r="E335" s="184" t="s">
        <v>115</v>
      </c>
      <c r="F335" s="184"/>
      <c r="G335" s="182"/>
      <c r="H335" s="182">
        <v>35280</v>
      </c>
      <c r="I335" s="182">
        <v>35280</v>
      </c>
      <c r="J335" s="182"/>
    </row>
    <row r="336" spans="1:10" s="2" customFormat="1" hidden="1">
      <c r="A336" s="35"/>
      <c r="B336" s="35"/>
      <c r="C336" s="35"/>
      <c r="D336" s="35"/>
      <c r="E336" s="184" t="s">
        <v>116</v>
      </c>
      <c r="F336" s="184"/>
      <c r="G336" s="182"/>
      <c r="H336" s="182">
        <v>3658737.75</v>
      </c>
      <c r="I336" s="182">
        <v>3658737.75</v>
      </c>
      <c r="J336" s="182"/>
    </row>
    <row r="337" spans="1:10" s="2" customFormat="1" hidden="1">
      <c r="A337" s="35"/>
      <c r="B337" s="35"/>
      <c r="C337" s="35"/>
      <c r="D337" s="35"/>
      <c r="E337" s="184" t="s">
        <v>117</v>
      </c>
      <c r="F337" s="184"/>
      <c r="G337" s="182"/>
      <c r="H337" s="182">
        <v>12819.55</v>
      </c>
      <c r="I337" s="182">
        <v>12819.55</v>
      </c>
      <c r="J337" s="182"/>
    </row>
    <row r="338" spans="1:10" s="2" customFormat="1" hidden="1">
      <c r="A338" s="35"/>
      <c r="B338" s="35"/>
      <c r="C338" s="35"/>
      <c r="D338" s="35"/>
      <c r="E338" s="184" t="s">
        <v>118</v>
      </c>
      <c r="F338" s="184"/>
      <c r="G338" s="182"/>
      <c r="H338" s="182">
        <v>267042.75</v>
      </c>
      <c r="I338" s="182">
        <v>267042.75</v>
      </c>
      <c r="J338" s="182"/>
    </row>
    <row r="339" spans="1:10">
      <c r="B339" s="35"/>
      <c r="E339" s="184" t="s">
        <v>790</v>
      </c>
      <c r="F339" s="184"/>
      <c r="G339" s="182">
        <v>3758738.75</v>
      </c>
      <c r="H339" s="182">
        <v>265141.29999999981</v>
      </c>
      <c r="I339" s="182">
        <v>4023880.05</v>
      </c>
      <c r="J339" s="182">
        <v>999842</v>
      </c>
    </row>
    <row r="340" spans="1:10" s="2" customFormat="1" hidden="1">
      <c r="A340" s="35"/>
      <c r="B340" s="35"/>
      <c r="C340" s="35"/>
      <c r="D340" s="35"/>
      <c r="E340" s="184" t="s">
        <v>119</v>
      </c>
      <c r="F340" s="184"/>
      <c r="G340" s="182"/>
      <c r="H340" s="182">
        <v>74803</v>
      </c>
      <c r="I340" s="182">
        <v>74803</v>
      </c>
      <c r="J340" s="182"/>
    </row>
    <row r="341" spans="1:10" s="2" customFormat="1" hidden="1">
      <c r="A341" s="35"/>
      <c r="B341" s="35"/>
      <c r="C341" s="35"/>
      <c r="D341" s="35"/>
      <c r="E341" s="184" t="s">
        <v>119</v>
      </c>
      <c r="F341" s="184"/>
      <c r="G341" s="182"/>
      <c r="H341" s="182">
        <v>17500</v>
      </c>
      <c r="I341" s="182">
        <v>17500</v>
      </c>
      <c r="J341" s="182"/>
    </row>
    <row r="342" spans="1:10" s="2" customFormat="1">
      <c r="A342" s="35"/>
      <c r="B342" s="35"/>
      <c r="C342" s="35"/>
      <c r="D342" s="35"/>
      <c r="E342" s="184" t="s">
        <v>119</v>
      </c>
      <c r="F342" s="184"/>
      <c r="G342" s="182">
        <v>1650</v>
      </c>
      <c r="H342" s="182">
        <v>90653</v>
      </c>
      <c r="I342" s="182">
        <v>92303</v>
      </c>
      <c r="J342" s="182">
        <v>90653</v>
      </c>
    </row>
    <row r="343" spans="1:10" s="2" customFormat="1">
      <c r="A343" s="35"/>
      <c r="B343" s="35"/>
      <c r="C343" s="35"/>
      <c r="D343" s="35"/>
      <c r="E343" s="184" t="s">
        <v>144</v>
      </c>
      <c r="F343" s="184"/>
      <c r="G343" s="182">
        <v>3310</v>
      </c>
      <c r="H343" s="182">
        <v>5380</v>
      </c>
      <c r="I343" s="182">
        <v>8690</v>
      </c>
      <c r="J343" s="182">
        <v>12000</v>
      </c>
    </row>
    <row r="344" spans="1:10" s="2" customFormat="1">
      <c r="A344" s="35"/>
      <c r="B344" s="35"/>
      <c r="C344" s="35"/>
      <c r="D344" s="35"/>
      <c r="E344" s="184" t="s">
        <v>847</v>
      </c>
      <c r="F344" s="184"/>
      <c r="G344" s="182">
        <v>8418360.8399999999</v>
      </c>
      <c r="H344" s="182">
        <v>4182190</v>
      </c>
      <c r="I344" s="182">
        <v>12600550.84</v>
      </c>
      <c r="J344" s="182">
        <v>4182190</v>
      </c>
    </row>
    <row r="345" spans="1:10" s="183" customFormat="1" ht="15.75" thickBot="1">
      <c r="A345" s="155"/>
      <c r="E345" s="37"/>
      <c r="F345" s="37"/>
      <c r="G345" s="38">
        <v>18842243.300000001</v>
      </c>
      <c r="H345" s="38">
        <v>26767526.060000002</v>
      </c>
      <c r="I345" s="38">
        <v>45609769.359999999</v>
      </c>
      <c r="J345" s="38">
        <v>27832388.409999996</v>
      </c>
    </row>
    <row r="346" spans="1:10" s="183" customFormat="1" ht="15.75" thickTop="1">
      <c r="A346" s="155"/>
      <c r="E346" s="37"/>
      <c r="F346" s="37"/>
      <c r="G346" s="182"/>
      <c r="H346" s="182"/>
      <c r="I346" s="182"/>
      <c r="J346" s="182"/>
    </row>
    <row r="347" spans="1:10" s="183" customFormat="1">
      <c r="A347" s="155"/>
      <c r="E347" s="37"/>
      <c r="F347" s="37"/>
      <c r="G347" s="182"/>
      <c r="H347" s="182"/>
      <c r="I347" s="182"/>
      <c r="J347" s="182"/>
    </row>
    <row r="348" spans="1:10" s="183" customFormat="1">
      <c r="A348" s="181"/>
      <c r="B348" s="181"/>
      <c r="C348" s="181"/>
      <c r="D348" s="181"/>
      <c r="E348" s="37"/>
      <c r="F348" s="37"/>
      <c r="G348" s="37"/>
      <c r="H348" s="153"/>
      <c r="I348" s="182"/>
    </row>
    <row r="349" spans="1:10" s="183" customFormat="1" ht="15.75">
      <c r="A349" s="181"/>
      <c r="B349" s="181"/>
      <c r="C349" s="181"/>
      <c r="D349" s="181"/>
      <c r="E349" s="33" t="s">
        <v>744</v>
      </c>
      <c r="F349" s="33"/>
      <c r="G349" s="33"/>
      <c r="H349" s="153"/>
      <c r="I349" s="104">
        <v>2014</v>
      </c>
      <c r="J349" s="176">
        <v>2013</v>
      </c>
    </row>
    <row r="350" spans="1:10" s="183" customFormat="1" ht="15.75">
      <c r="A350" s="181"/>
      <c r="B350" s="181"/>
      <c r="C350" s="181"/>
      <c r="D350" s="181"/>
      <c r="E350" s="33" t="s">
        <v>745</v>
      </c>
      <c r="F350" s="33"/>
      <c r="G350" s="33"/>
      <c r="H350" s="153"/>
      <c r="I350" s="105" t="s">
        <v>680</v>
      </c>
      <c r="J350" s="177" t="s">
        <v>681</v>
      </c>
    </row>
    <row r="351" spans="1:10" s="183" customFormat="1" hidden="1">
      <c r="A351" s="181"/>
      <c r="B351" s="181"/>
      <c r="C351" s="181"/>
      <c r="D351" s="181"/>
      <c r="E351" s="180" t="s">
        <v>98</v>
      </c>
      <c r="F351" s="6"/>
      <c r="G351" s="6"/>
      <c r="H351" s="153"/>
      <c r="I351" s="182">
        <v>2001421221.5599999</v>
      </c>
    </row>
    <row r="352" spans="1:10" s="183" customFormat="1" hidden="1">
      <c r="A352" s="181"/>
      <c r="B352" s="181"/>
      <c r="C352" s="181"/>
      <c r="D352" s="181"/>
      <c r="E352" s="184" t="s">
        <v>98</v>
      </c>
      <c r="F352" s="184"/>
      <c r="G352" s="184"/>
      <c r="H352" s="153"/>
      <c r="I352" s="182">
        <v>208003244.78999999</v>
      </c>
    </row>
    <row r="353" spans="1:10" s="183" customFormat="1">
      <c r="A353" s="181"/>
      <c r="B353" s="181"/>
      <c r="C353" s="181"/>
      <c r="D353" s="181"/>
      <c r="E353" s="184" t="s">
        <v>98</v>
      </c>
      <c r="F353" s="184"/>
      <c r="G353" s="184"/>
      <c r="H353" s="153"/>
      <c r="I353" s="182">
        <v>2209424466.3499999</v>
      </c>
      <c r="J353" s="182">
        <v>1959544708</v>
      </c>
    </row>
    <row r="354" spans="1:10" s="183" customFormat="1">
      <c r="A354" s="181"/>
      <c r="B354" s="181"/>
      <c r="C354" s="181"/>
      <c r="D354" s="181"/>
      <c r="E354" s="184" t="s">
        <v>99</v>
      </c>
      <c r="F354" s="184"/>
      <c r="G354" s="184"/>
      <c r="H354" s="153"/>
      <c r="I354" s="182">
        <v>74273851.310000002</v>
      </c>
      <c r="J354" s="182">
        <v>74273851</v>
      </c>
    </row>
    <row r="355" spans="1:10" s="183" customFormat="1">
      <c r="A355" s="181"/>
      <c r="B355" s="181"/>
      <c r="C355" s="181"/>
      <c r="D355" s="181"/>
      <c r="E355" s="184" t="s">
        <v>392</v>
      </c>
      <c r="F355" s="184"/>
      <c r="G355" s="184"/>
      <c r="H355" s="153"/>
      <c r="I355" s="182">
        <v>187356775.84</v>
      </c>
      <c r="J355" s="182">
        <v>187356776</v>
      </c>
    </row>
    <row r="356" spans="1:10" s="183" customFormat="1" ht="15.75" thickBot="1">
      <c r="A356" s="155"/>
      <c r="E356" s="37"/>
      <c r="F356" s="37"/>
      <c r="G356" s="37"/>
      <c r="H356" s="153"/>
      <c r="I356" s="38">
        <v>2471055093.5</v>
      </c>
      <c r="J356" s="38">
        <v>2221175335</v>
      </c>
    </row>
    <row r="357" spans="1:10" s="183" customFormat="1" ht="15.75" thickTop="1">
      <c r="A357" s="155"/>
      <c r="E357" s="37"/>
      <c r="F357" s="37"/>
      <c r="G357" s="37"/>
      <c r="H357" s="153"/>
      <c r="I357" s="182"/>
      <c r="J357" s="182"/>
    </row>
    <row r="358" spans="1:10" s="183" customFormat="1">
      <c r="A358" s="155"/>
      <c r="E358" s="37"/>
      <c r="F358" s="37"/>
      <c r="G358" s="37"/>
      <c r="H358" s="153"/>
      <c r="I358" s="182"/>
    </row>
    <row r="359" spans="1:10" s="183" customFormat="1" ht="15.75">
      <c r="A359" s="155"/>
      <c r="E359" s="33" t="s">
        <v>746</v>
      </c>
      <c r="F359" s="33"/>
      <c r="G359" s="33"/>
      <c r="H359" s="153"/>
      <c r="I359" s="104">
        <v>2014</v>
      </c>
      <c r="J359" s="176">
        <v>2013</v>
      </c>
    </row>
    <row r="360" spans="1:10" s="183" customFormat="1" ht="15.75">
      <c r="A360" s="155"/>
      <c r="E360" s="33" t="s">
        <v>564</v>
      </c>
      <c r="F360" s="33"/>
      <c r="G360" s="33"/>
      <c r="H360" s="153"/>
      <c r="I360" s="105" t="s">
        <v>680</v>
      </c>
      <c r="J360" s="177" t="s">
        <v>681</v>
      </c>
    </row>
    <row r="361" spans="1:10" s="183" customFormat="1">
      <c r="A361" s="181"/>
      <c r="B361" s="181"/>
      <c r="C361" s="181"/>
      <c r="D361" s="181"/>
      <c r="E361" s="184" t="s">
        <v>747</v>
      </c>
      <c r="F361" s="184"/>
      <c r="G361" s="184"/>
      <c r="H361" s="153"/>
      <c r="I361" s="182">
        <v>0</v>
      </c>
      <c r="J361" s="182">
        <v>0</v>
      </c>
    </row>
    <row r="362" spans="1:10" s="183" customFormat="1">
      <c r="A362" s="181"/>
      <c r="B362" s="181"/>
      <c r="C362" s="181"/>
      <c r="D362" s="181"/>
      <c r="E362" s="184" t="s">
        <v>748</v>
      </c>
      <c r="F362" s="184"/>
      <c r="G362" s="184"/>
      <c r="H362" s="153"/>
      <c r="I362" s="182">
        <v>0</v>
      </c>
      <c r="J362" s="182">
        <v>24689727.510000002</v>
      </c>
    </row>
    <row r="363" spans="1:10" s="183" customFormat="1">
      <c r="A363" s="181"/>
      <c r="B363" s="181"/>
      <c r="C363" s="181"/>
      <c r="D363" s="181"/>
      <c r="E363" s="184" t="s">
        <v>749</v>
      </c>
      <c r="F363" s="184"/>
      <c r="G363" s="184"/>
      <c r="H363" s="153"/>
      <c r="I363" s="182">
        <v>20651055.670000002</v>
      </c>
      <c r="J363" s="182">
        <v>99503670</v>
      </c>
    </row>
    <row r="364" spans="1:10" s="183" customFormat="1">
      <c r="A364" s="181"/>
      <c r="B364" s="181"/>
      <c r="C364" s="181"/>
      <c r="D364" s="181"/>
      <c r="E364" s="180" t="s">
        <v>1064</v>
      </c>
      <c r="F364" s="6"/>
      <c r="G364" s="6"/>
      <c r="H364" s="153"/>
      <c r="I364" s="182">
        <v>22215090.370000001</v>
      </c>
      <c r="J364" s="182">
        <v>5815000</v>
      </c>
    </row>
    <row r="365" spans="1:10" s="183" customFormat="1">
      <c r="A365" s="181"/>
      <c r="B365" s="181"/>
      <c r="C365" s="181"/>
      <c r="D365" s="181"/>
      <c r="E365" s="184" t="s">
        <v>750</v>
      </c>
      <c r="F365" s="184"/>
      <c r="G365" s="184"/>
      <c r="H365" s="153"/>
      <c r="I365" s="182">
        <v>16337608.01</v>
      </c>
      <c r="J365" s="182">
        <v>16337608</v>
      </c>
    </row>
    <row r="366" spans="1:10" s="183" customFormat="1">
      <c r="A366" s="181"/>
      <c r="B366" s="181"/>
      <c r="C366" s="181"/>
      <c r="D366" s="181"/>
      <c r="E366" s="184" t="s">
        <v>763</v>
      </c>
      <c r="F366" s="184"/>
      <c r="G366" s="184"/>
      <c r="H366" s="181"/>
      <c r="I366" s="182">
        <v>41618780.43</v>
      </c>
      <c r="J366" s="182">
        <v>67193706</v>
      </c>
    </row>
    <row r="367" spans="1:10" s="183" customFormat="1">
      <c r="A367" s="66"/>
      <c r="B367" s="181"/>
      <c r="C367" s="181"/>
      <c r="D367" s="181"/>
      <c r="E367" s="184" t="s">
        <v>791</v>
      </c>
      <c r="F367" s="184"/>
      <c r="G367" s="184"/>
      <c r="H367" s="6"/>
      <c r="I367" s="182">
        <v>56036393.369999997</v>
      </c>
      <c r="J367" s="182">
        <v>15850000</v>
      </c>
    </row>
    <row r="368" spans="1:10" s="183" customFormat="1">
      <c r="A368" s="66"/>
      <c r="B368" s="181"/>
      <c r="C368" s="181"/>
      <c r="D368" s="181"/>
      <c r="E368" s="180" t="s">
        <v>1000</v>
      </c>
      <c r="F368" s="64"/>
      <c r="G368" s="64"/>
      <c r="H368" s="6"/>
      <c r="I368" s="182">
        <v>21102454.239999998</v>
      </c>
      <c r="J368" s="182">
        <v>18650000</v>
      </c>
    </row>
    <row r="369" spans="1:10" s="183" customFormat="1">
      <c r="A369" s="66"/>
      <c r="B369" s="181"/>
      <c r="C369" s="181"/>
      <c r="D369" s="181"/>
      <c r="E369" s="180" t="s">
        <v>1059</v>
      </c>
      <c r="F369" s="64"/>
      <c r="G369" s="64"/>
      <c r="H369" s="6"/>
      <c r="I369" s="182">
        <v>0</v>
      </c>
      <c r="J369" s="182">
        <v>2294906.5099999998</v>
      </c>
    </row>
    <row r="370" spans="1:10" s="183" customFormat="1" ht="15.75" thickBot="1">
      <c r="A370" s="155"/>
      <c r="E370" s="37"/>
      <c r="F370" s="37"/>
      <c r="G370" s="37"/>
      <c r="H370" s="153"/>
      <c r="I370" s="38">
        <v>177961382.09</v>
      </c>
      <c r="J370" s="38">
        <v>250334618.01999998</v>
      </c>
    </row>
    <row r="371" spans="1:10" s="183" customFormat="1" ht="15.75" thickTop="1">
      <c r="A371" s="155"/>
      <c r="E371" s="37"/>
      <c r="F371" s="37"/>
      <c r="G371" s="37"/>
      <c r="H371" s="153"/>
      <c r="I371" s="182"/>
      <c r="J371" s="182"/>
    </row>
    <row r="372" spans="1:10" s="183" customFormat="1">
      <c r="A372" s="155"/>
      <c r="E372" s="37"/>
      <c r="F372" s="37"/>
      <c r="G372" s="37"/>
      <c r="H372" s="153"/>
      <c r="I372" s="182"/>
      <c r="J372" s="182"/>
    </row>
    <row r="373" spans="1:10" s="183" customFormat="1" ht="15.75">
      <c r="A373" s="155"/>
      <c r="E373" s="33" t="s">
        <v>751</v>
      </c>
      <c r="F373" s="33"/>
      <c r="G373" s="33"/>
      <c r="H373" s="153"/>
      <c r="I373" s="104">
        <v>2014</v>
      </c>
      <c r="J373" s="176">
        <v>2013</v>
      </c>
    </row>
    <row r="374" spans="1:10" s="183" customFormat="1" ht="15.75">
      <c r="A374" s="155"/>
      <c r="E374" s="33" t="s">
        <v>752</v>
      </c>
      <c r="F374" s="33"/>
      <c r="G374" s="33"/>
      <c r="H374" s="153"/>
      <c r="I374" s="105" t="s">
        <v>680</v>
      </c>
      <c r="J374" s="177" t="s">
        <v>681</v>
      </c>
    </row>
    <row r="375" spans="1:10" s="183" customFormat="1" hidden="1">
      <c r="A375" s="181"/>
      <c r="B375" s="181"/>
      <c r="C375" s="181"/>
      <c r="D375" s="181"/>
      <c r="E375" s="181" t="s">
        <v>101</v>
      </c>
      <c r="F375" s="181"/>
      <c r="G375" s="181"/>
      <c r="H375" s="153"/>
      <c r="I375" s="182">
        <v>34814825.229999997</v>
      </c>
      <c r="J375" s="182"/>
    </row>
    <row r="376" spans="1:10" s="183" customFormat="1" hidden="1">
      <c r="A376" s="181"/>
      <c r="B376" s="181"/>
      <c r="C376" s="181"/>
      <c r="D376" s="181"/>
      <c r="E376" s="181" t="s">
        <v>101</v>
      </c>
      <c r="F376" s="181"/>
      <c r="G376" s="181"/>
      <c r="H376" s="153"/>
      <c r="I376" s="182">
        <v>5343247</v>
      </c>
      <c r="J376" s="182"/>
    </row>
    <row r="377" spans="1:10" s="183" customFormat="1">
      <c r="A377" s="181"/>
      <c r="B377" s="181"/>
      <c r="C377" s="181"/>
      <c r="D377" s="181"/>
      <c r="E377" s="184" t="s">
        <v>753</v>
      </c>
      <c r="F377" s="184"/>
      <c r="G377" s="184"/>
      <c r="H377" s="153"/>
      <c r="I377" s="182">
        <v>40158072.229999997</v>
      </c>
      <c r="J377" s="182">
        <v>40158072</v>
      </c>
    </row>
    <row r="378" spans="1:10" s="183" customFormat="1" hidden="1">
      <c r="A378" s="181"/>
      <c r="B378" s="181"/>
      <c r="C378" s="181"/>
      <c r="D378" s="181"/>
      <c r="E378" s="184" t="s">
        <v>102</v>
      </c>
      <c r="F378" s="184"/>
      <c r="G378" s="184"/>
      <c r="H378" s="153"/>
      <c r="I378" s="182">
        <v>213428127.63</v>
      </c>
      <c r="J378" s="182"/>
    </row>
    <row r="379" spans="1:10" s="183" customFormat="1" hidden="1">
      <c r="A379" s="181"/>
      <c r="B379" s="181"/>
      <c r="C379" s="181"/>
      <c r="D379" s="181"/>
      <c r="E379" s="184" t="s">
        <v>103</v>
      </c>
      <c r="F379" s="184"/>
      <c r="G379" s="184"/>
      <c r="H379" s="153"/>
      <c r="I379" s="182">
        <v>17800</v>
      </c>
      <c r="J379" s="182"/>
    </row>
    <row r="380" spans="1:10" s="183" customFormat="1" hidden="1">
      <c r="A380" s="181"/>
      <c r="B380" s="181"/>
      <c r="C380" s="181"/>
      <c r="D380" s="181"/>
      <c r="E380" s="184" t="s">
        <v>313</v>
      </c>
      <c r="F380" s="184"/>
      <c r="G380" s="184"/>
      <c r="H380" s="153"/>
      <c r="I380" s="182">
        <v>20000</v>
      </c>
      <c r="J380" s="182"/>
    </row>
    <row r="381" spans="1:10" s="183" customFormat="1">
      <c r="A381" s="35"/>
      <c r="E381" s="184" t="s">
        <v>754</v>
      </c>
      <c r="F381" s="184"/>
      <c r="G381" s="184"/>
      <c r="H381" s="153"/>
      <c r="I381" s="182">
        <v>213465927.63</v>
      </c>
      <c r="J381" s="182">
        <v>213429905</v>
      </c>
    </row>
    <row r="382" spans="1:10" s="183" customFormat="1" ht="15.75" thickBot="1">
      <c r="A382" s="155"/>
      <c r="E382" s="37"/>
      <c r="F382" s="37"/>
      <c r="G382" s="37"/>
      <c r="H382" s="153"/>
      <c r="I382" s="38">
        <v>253623999.85999998</v>
      </c>
      <c r="J382" s="38">
        <v>253587977</v>
      </c>
    </row>
    <row r="383" spans="1:10" s="183" customFormat="1" ht="15.75" thickTop="1">
      <c r="A383" s="155"/>
      <c r="E383" s="37"/>
      <c r="F383" s="37"/>
      <c r="G383" s="37"/>
      <c r="H383" s="153"/>
      <c r="I383" s="182"/>
      <c r="J383" s="182"/>
    </row>
  </sheetData>
  <sortState ref="A208:J228">
    <sortCondition ref="A228"/>
  </sortState>
  <pageMargins left="0.63" right="0.23" top="0.39" bottom="0.37" header="0.2" footer="0.19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00"/>
  <sheetViews>
    <sheetView topLeftCell="B13" workbookViewId="0">
      <selection activeCell="E8" sqref="E8"/>
    </sheetView>
  </sheetViews>
  <sheetFormatPr defaultRowHeight="15"/>
  <cols>
    <col min="1" max="1" width="26.5703125" style="107" customWidth="1"/>
    <col min="2" max="2" width="7.42578125" style="147" customWidth="1"/>
    <col min="3" max="3" width="18" style="147" customWidth="1"/>
    <col min="4" max="4" width="13.28515625" style="147" bestFit="1" customWidth="1"/>
    <col min="5" max="5" width="11" style="147" customWidth="1"/>
    <col min="6" max="6" width="1.7109375" style="147" hidden="1" customWidth="1"/>
    <col min="7" max="7" width="4.28515625" style="147" hidden="1" customWidth="1"/>
    <col min="8" max="8" width="54.28515625" style="147" bestFit="1" customWidth="1"/>
    <col min="9" max="9" width="16.85546875" style="31" bestFit="1" customWidth="1"/>
    <col min="10" max="10" width="16.42578125" style="31" customWidth="1"/>
    <col min="11" max="11" width="17" style="65" customWidth="1"/>
    <col min="12" max="12" width="20.28515625" style="147" customWidth="1"/>
    <col min="13" max="13" width="16.85546875" style="147" customWidth="1"/>
    <col min="14" max="14" width="15.140625" style="65" customWidth="1"/>
    <col min="15" max="15" width="22.140625" style="65" customWidth="1"/>
    <col min="16" max="16384" width="9.140625" style="147"/>
  </cols>
  <sheetData>
    <row r="2" spans="1:15">
      <c r="A2"/>
      <c r="B2"/>
      <c r="C2"/>
      <c r="D2"/>
      <c r="E2"/>
      <c r="F2"/>
      <c r="G2"/>
      <c r="H2"/>
      <c r="I2" s="242"/>
      <c r="J2" s="242"/>
      <c r="K2"/>
      <c r="L2"/>
      <c r="M2"/>
      <c r="N2"/>
      <c r="O2"/>
    </row>
    <row r="3" spans="1:15">
      <c r="A3"/>
      <c r="B3"/>
      <c r="C3"/>
      <c r="D3"/>
      <c r="E3"/>
      <c r="F3"/>
      <c r="G3"/>
      <c r="K3"/>
      <c r="L3"/>
      <c r="M3"/>
      <c r="N3"/>
      <c r="O3"/>
    </row>
    <row r="4" spans="1:15">
      <c r="I4" s="147"/>
      <c r="J4" s="147"/>
      <c r="K4" s="147"/>
    </row>
    <row r="5" spans="1:15" ht="15.75">
      <c r="H5" s="33" t="s">
        <v>755</v>
      </c>
      <c r="I5" s="326" t="s">
        <v>2021</v>
      </c>
      <c r="J5" s="177" t="s">
        <v>1754</v>
      </c>
      <c r="K5" s="147"/>
    </row>
    <row r="6" spans="1:15" s="109" customFormat="1" ht="15.75">
      <c r="A6" s="108"/>
      <c r="H6" s="33" t="s">
        <v>2022</v>
      </c>
      <c r="I6" s="326" t="s">
        <v>680</v>
      </c>
      <c r="J6" s="177" t="s">
        <v>681</v>
      </c>
      <c r="N6" s="110"/>
      <c r="O6" s="110"/>
    </row>
    <row r="7" spans="1:15">
      <c r="I7" s="147"/>
      <c r="K7" s="147"/>
    </row>
    <row r="8" spans="1:15">
      <c r="A8" s="43"/>
      <c r="B8" s="281"/>
      <c r="C8" s="184"/>
      <c r="F8" s="184"/>
      <c r="G8" s="184"/>
      <c r="H8" s="184" t="s">
        <v>357</v>
      </c>
      <c r="I8" s="64">
        <v>52227.37</v>
      </c>
      <c r="J8" s="186">
        <v>0</v>
      </c>
      <c r="K8" s="184"/>
    </row>
    <row r="9" spans="1:15">
      <c r="A9" s="43"/>
      <c r="B9" s="281"/>
      <c r="C9" s="184"/>
      <c r="F9" s="184"/>
      <c r="G9" s="184"/>
      <c r="H9" s="184" t="s">
        <v>2023</v>
      </c>
      <c r="I9" s="64">
        <v>604661.63</v>
      </c>
      <c r="J9" s="186">
        <v>0</v>
      </c>
      <c r="K9" s="184"/>
    </row>
    <row r="10" spans="1:15">
      <c r="A10" s="43"/>
      <c r="B10" s="281"/>
      <c r="C10" s="184"/>
      <c r="F10" s="184"/>
      <c r="G10" s="184"/>
      <c r="H10" s="184" t="s">
        <v>940</v>
      </c>
      <c r="I10" s="64">
        <v>0</v>
      </c>
      <c r="J10" s="186">
        <v>19190.16</v>
      </c>
      <c r="K10" s="184"/>
    </row>
    <row r="11" spans="1:15">
      <c r="A11" s="43"/>
      <c r="B11" s="281"/>
      <c r="C11" s="184"/>
      <c r="F11" s="184"/>
      <c r="G11" s="184"/>
      <c r="H11" s="184" t="s">
        <v>359</v>
      </c>
      <c r="I11" s="64">
        <v>23367.61</v>
      </c>
      <c r="J11" s="186">
        <v>23367.61</v>
      </c>
      <c r="K11" s="184"/>
    </row>
    <row r="12" spans="1:15">
      <c r="A12" s="43"/>
      <c r="B12" s="281"/>
      <c r="C12" s="184"/>
      <c r="F12" s="184"/>
      <c r="G12" s="184"/>
      <c r="H12" s="184" t="s">
        <v>986</v>
      </c>
      <c r="I12" s="64">
        <v>16433308.619999999</v>
      </c>
      <c r="J12" s="186">
        <v>15032233.619999999</v>
      </c>
      <c r="K12" s="184"/>
    </row>
    <row r="13" spans="1:15">
      <c r="A13" s="43"/>
      <c r="B13" s="281"/>
      <c r="C13" s="184"/>
      <c r="F13" s="184"/>
      <c r="G13" s="184"/>
      <c r="H13" s="184" t="s">
        <v>319</v>
      </c>
      <c r="I13" s="64">
        <v>194198.79</v>
      </c>
      <c r="J13" s="186">
        <v>194198.79</v>
      </c>
      <c r="K13" s="184"/>
    </row>
    <row r="14" spans="1:15" hidden="1">
      <c r="A14" s="43"/>
      <c r="B14" s="281"/>
      <c r="C14" s="184"/>
      <c r="F14" s="184"/>
      <c r="G14" s="184"/>
      <c r="H14" s="295" t="s">
        <v>311</v>
      </c>
      <c r="I14" s="330">
        <v>31497043.07</v>
      </c>
      <c r="J14" s="113">
        <v>12131366.609999999</v>
      </c>
      <c r="K14" s="184"/>
    </row>
    <row r="15" spans="1:15" hidden="1">
      <c r="A15" s="43"/>
      <c r="B15" s="281"/>
      <c r="C15" s="184"/>
      <c r="F15" s="184"/>
      <c r="G15" s="184"/>
      <c r="H15" s="295" t="s">
        <v>311</v>
      </c>
      <c r="I15" s="330">
        <v>545272686.09000003</v>
      </c>
      <c r="J15" s="113">
        <v>478419310.69999999</v>
      </c>
      <c r="K15" s="184"/>
    </row>
    <row r="16" spans="1:15">
      <c r="A16" s="43"/>
      <c r="B16" s="281"/>
      <c r="C16" s="184"/>
      <c r="F16" s="184"/>
      <c r="G16" s="184"/>
      <c r="H16" s="184" t="s">
        <v>2029</v>
      </c>
      <c r="I16" s="64">
        <f>SUM(I14:I15)</f>
        <v>576769729.16000009</v>
      </c>
      <c r="J16" s="64">
        <f>SUM(J14:J15)</f>
        <v>490550677.31</v>
      </c>
      <c r="K16" s="184"/>
    </row>
    <row r="17" spans="1:11">
      <c r="A17" s="43"/>
      <c r="B17" s="281"/>
      <c r="C17" s="184"/>
      <c r="F17" s="184"/>
      <c r="G17" s="184"/>
      <c r="H17" s="184" t="s">
        <v>2024</v>
      </c>
      <c r="I17" s="64">
        <v>3971928.76</v>
      </c>
      <c r="J17" s="186">
        <v>0</v>
      </c>
      <c r="K17" s="184"/>
    </row>
    <row r="18" spans="1:11">
      <c r="A18" s="43"/>
      <c r="B18" s="281"/>
      <c r="C18" s="184"/>
      <c r="F18" s="184"/>
      <c r="G18" s="184"/>
      <c r="H18" s="184" t="s">
        <v>2025</v>
      </c>
      <c r="I18" s="64">
        <v>54546.400000000001</v>
      </c>
      <c r="J18" s="186">
        <v>0</v>
      </c>
      <c r="K18" s="184"/>
    </row>
    <row r="19" spans="1:11">
      <c r="A19" s="43"/>
      <c r="B19" s="281"/>
      <c r="C19" s="35"/>
      <c r="F19" s="184"/>
      <c r="G19" s="184"/>
      <c r="H19" s="184" t="s">
        <v>985</v>
      </c>
      <c r="I19" s="64">
        <v>6950834.6200000001</v>
      </c>
      <c r="J19" s="186">
        <v>6260158.4400000004</v>
      </c>
      <c r="K19" s="184"/>
    </row>
    <row r="20" spans="1:11" hidden="1">
      <c r="A20" s="43"/>
      <c r="B20" s="281"/>
      <c r="C20" s="184"/>
      <c r="F20" s="184"/>
      <c r="G20" s="184"/>
      <c r="H20" s="295" t="s">
        <v>764</v>
      </c>
      <c r="I20" s="330">
        <v>1432129.53</v>
      </c>
      <c r="J20" s="113">
        <v>5906394.5599999996</v>
      </c>
      <c r="K20" s="184"/>
    </row>
    <row r="21" spans="1:11" hidden="1">
      <c r="A21" s="43"/>
      <c r="B21" s="281"/>
      <c r="C21" s="184"/>
      <c r="F21" s="184"/>
      <c r="G21" s="184"/>
      <c r="H21" s="295" t="s">
        <v>951</v>
      </c>
      <c r="I21" s="330">
        <v>22142449.760000002</v>
      </c>
      <c r="J21" s="113">
        <v>19997396.52</v>
      </c>
      <c r="K21" s="184"/>
    </row>
    <row r="22" spans="1:11" hidden="1">
      <c r="A22" s="43"/>
      <c r="B22" s="281"/>
      <c r="F22" s="184"/>
      <c r="G22" s="184"/>
      <c r="H22" s="295" t="s">
        <v>950</v>
      </c>
      <c r="I22" s="330">
        <v>0</v>
      </c>
      <c r="J22" s="113">
        <v>36817.599999999999</v>
      </c>
      <c r="K22" s="184"/>
    </row>
    <row r="23" spans="1:11" hidden="1">
      <c r="A23" s="43"/>
      <c r="B23" s="281"/>
      <c r="F23" s="184"/>
      <c r="G23" s="184"/>
      <c r="H23" s="295" t="s">
        <v>952</v>
      </c>
      <c r="I23" s="330">
        <v>2030793</v>
      </c>
      <c r="J23" s="113">
        <v>1098498</v>
      </c>
      <c r="K23" s="184"/>
    </row>
    <row r="24" spans="1:11">
      <c r="A24" s="43"/>
      <c r="B24" s="281"/>
      <c r="F24" s="184"/>
      <c r="G24" s="184"/>
      <c r="H24" s="184" t="s">
        <v>2026</v>
      </c>
      <c r="I24" s="64">
        <f>SUM(I20:I23)</f>
        <v>25605372.290000003</v>
      </c>
      <c r="J24" s="64">
        <f>SUM(J20:J23)</f>
        <v>27039106.68</v>
      </c>
      <c r="K24" s="184"/>
    </row>
    <row r="25" spans="1:11">
      <c r="A25" s="43"/>
      <c r="B25" s="281"/>
      <c r="F25" s="184"/>
      <c r="G25" s="184"/>
      <c r="H25" s="184" t="s">
        <v>987</v>
      </c>
      <c r="I25" s="64">
        <v>113860</v>
      </c>
      <c r="J25" s="186">
        <v>113722.68</v>
      </c>
      <c r="K25" s="184"/>
    </row>
    <row r="26" spans="1:11" hidden="1">
      <c r="A26" s="43"/>
      <c r="B26" s="281"/>
      <c r="F26" s="184"/>
      <c r="G26" s="184"/>
      <c r="H26" s="295" t="s">
        <v>913</v>
      </c>
      <c r="I26" s="330">
        <v>198499.38</v>
      </c>
      <c r="J26" s="113">
        <v>327357.19</v>
      </c>
      <c r="K26" s="184"/>
    </row>
    <row r="27" spans="1:11" hidden="1">
      <c r="A27" s="43"/>
      <c r="B27" s="281"/>
      <c r="F27" s="184"/>
      <c r="G27" s="184"/>
      <c r="H27" s="295" t="s">
        <v>890</v>
      </c>
      <c r="I27" s="330">
        <v>1504562.56</v>
      </c>
      <c r="J27" s="113">
        <v>945889.09</v>
      </c>
      <c r="K27" s="184"/>
    </row>
    <row r="28" spans="1:11" hidden="1">
      <c r="A28" s="43"/>
      <c r="B28" s="281"/>
      <c r="F28" s="184"/>
      <c r="G28" s="184"/>
      <c r="H28" s="295" t="s">
        <v>891</v>
      </c>
      <c r="I28" s="330">
        <v>355648.78</v>
      </c>
      <c r="J28" s="113">
        <v>314648.78000000003</v>
      </c>
      <c r="K28" s="184"/>
    </row>
    <row r="29" spans="1:11" hidden="1">
      <c r="A29" s="43"/>
      <c r="B29" s="281"/>
      <c r="F29" s="184"/>
      <c r="G29" s="184"/>
      <c r="H29" s="295" t="s">
        <v>902</v>
      </c>
      <c r="I29" s="330">
        <v>534049.81000000006</v>
      </c>
      <c r="J29" s="113">
        <v>495694.36</v>
      </c>
      <c r="K29" s="184"/>
    </row>
    <row r="30" spans="1:11" hidden="1">
      <c r="A30" s="43"/>
      <c r="B30" s="281"/>
      <c r="F30" s="184"/>
      <c r="G30" s="184"/>
      <c r="H30" s="295" t="s">
        <v>904</v>
      </c>
      <c r="I30" s="330">
        <v>4371619.8899999997</v>
      </c>
      <c r="J30" s="113">
        <v>2665096.67</v>
      </c>
      <c r="K30" s="184"/>
    </row>
    <row r="31" spans="1:11" hidden="1">
      <c r="A31" s="43"/>
      <c r="B31" s="281"/>
      <c r="F31" s="184"/>
      <c r="G31" s="184"/>
      <c r="H31" s="295" t="s">
        <v>906</v>
      </c>
      <c r="I31" s="330">
        <v>115139.82</v>
      </c>
      <c r="J31" s="113">
        <v>88921.57</v>
      </c>
      <c r="K31" s="184"/>
    </row>
    <row r="32" spans="1:11" hidden="1">
      <c r="A32" s="43"/>
      <c r="B32" s="281"/>
      <c r="F32" s="184"/>
      <c r="G32" s="184"/>
      <c r="H32" s="295" t="s">
        <v>765</v>
      </c>
      <c r="I32" s="330">
        <v>0</v>
      </c>
      <c r="J32" s="113">
        <v>68818</v>
      </c>
      <c r="K32" s="184"/>
    </row>
    <row r="33" spans="1:11" hidden="1">
      <c r="A33" s="43"/>
      <c r="B33" s="281"/>
      <c r="F33" s="184"/>
      <c r="G33" s="184"/>
      <c r="H33" s="295" t="s">
        <v>765</v>
      </c>
      <c r="I33" s="330">
        <v>1247261.96</v>
      </c>
      <c r="J33" s="113">
        <v>559552.67000000004</v>
      </c>
      <c r="K33" s="184"/>
    </row>
    <row r="34" spans="1:11" hidden="1">
      <c r="A34" s="43"/>
      <c r="B34" s="281"/>
      <c r="C34" s="35"/>
      <c r="F34" s="184"/>
      <c r="G34" s="184"/>
      <c r="H34" s="295" t="s">
        <v>914</v>
      </c>
      <c r="I34" s="330">
        <v>2975388.43</v>
      </c>
      <c r="J34" s="113">
        <v>2405140.4700000002</v>
      </c>
      <c r="K34" s="184"/>
    </row>
    <row r="35" spans="1:11" hidden="1">
      <c r="A35" s="43"/>
      <c r="B35" s="281"/>
      <c r="C35" s="184"/>
      <c r="F35" s="184"/>
      <c r="G35" s="184"/>
      <c r="H35" s="295" t="s">
        <v>881</v>
      </c>
      <c r="I35" s="330">
        <v>723628.53</v>
      </c>
      <c r="J35" s="113">
        <v>546122.93000000005</v>
      </c>
      <c r="K35" s="184"/>
    </row>
    <row r="36" spans="1:11" hidden="1">
      <c r="A36" s="43"/>
      <c r="B36" s="281"/>
      <c r="C36" s="184"/>
      <c r="F36" s="184"/>
      <c r="G36" s="184"/>
      <c r="H36" s="295" t="s">
        <v>878</v>
      </c>
      <c r="I36" s="330">
        <v>932563.6</v>
      </c>
      <c r="J36" s="113">
        <v>578933.6</v>
      </c>
      <c r="K36" s="184"/>
    </row>
    <row r="37" spans="1:11" hidden="1">
      <c r="A37" s="43"/>
      <c r="B37" s="281"/>
      <c r="C37" s="184"/>
      <c r="F37" s="184"/>
      <c r="G37" s="184"/>
      <c r="H37" s="295" t="s">
        <v>831</v>
      </c>
      <c r="I37" s="330">
        <v>1613134.31</v>
      </c>
      <c r="J37" s="113">
        <v>1680763.33</v>
      </c>
      <c r="K37" s="184"/>
    </row>
    <row r="38" spans="1:11" hidden="1">
      <c r="A38" s="43"/>
      <c r="B38" s="281"/>
      <c r="C38" s="184"/>
      <c r="F38" s="184"/>
      <c r="G38" s="184"/>
      <c r="H38" s="295" t="s">
        <v>865</v>
      </c>
      <c r="I38" s="330">
        <v>0</v>
      </c>
      <c r="J38" s="113">
        <v>187250</v>
      </c>
      <c r="K38" s="184"/>
    </row>
    <row r="39" spans="1:11" hidden="1">
      <c r="A39" s="43"/>
      <c r="B39" s="281"/>
      <c r="C39" s="35"/>
      <c r="F39" s="184"/>
      <c r="G39" s="184"/>
      <c r="H39" s="295" t="s">
        <v>829</v>
      </c>
      <c r="I39" s="330">
        <v>812289.1</v>
      </c>
      <c r="J39" s="113">
        <v>1625705.38</v>
      </c>
      <c r="K39" s="184"/>
    </row>
    <row r="40" spans="1:11" hidden="1">
      <c r="A40" s="43"/>
      <c r="B40" s="281"/>
      <c r="C40" s="184"/>
      <c r="F40" s="184"/>
      <c r="G40" s="184"/>
      <c r="H40" s="295" t="s">
        <v>992</v>
      </c>
      <c r="I40" s="330">
        <v>2255398.69</v>
      </c>
      <c r="J40" s="113">
        <v>2294685.46</v>
      </c>
      <c r="K40" s="184"/>
    </row>
    <row r="41" spans="1:11" hidden="1">
      <c r="A41" s="43"/>
      <c r="B41" s="281"/>
      <c r="C41" s="184"/>
      <c r="F41" s="184"/>
      <c r="G41" s="184"/>
      <c r="H41" s="295" t="s">
        <v>915</v>
      </c>
      <c r="I41" s="330">
        <v>2052559.28</v>
      </c>
      <c r="J41" s="113">
        <v>3491012.63</v>
      </c>
      <c r="K41" s="184"/>
    </row>
    <row r="42" spans="1:11" hidden="1">
      <c r="A42" s="43"/>
      <c r="B42" s="281"/>
      <c r="C42" s="184"/>
      <c r="F42" s="184"/>
      <c r="G42" s="184"/>
      <c r="H42" s="295" t="s">
        <v>854</v>
      </c>
      <c r="I42" s="330">
        <v>92568.66</v>
      </c>
      <c r="J42" s="113">
        <v>230069.26</v>
      </c>
      <c r="K42" s="184"/>
    </row>
    <row r="43" spans="1:11" hidden="1">
      <c r="A43" s="43"/>
      <c r="B43" s="281"/>
      <c r="C43" s="184"/>
      <c r="F43" s="184"/>
      <c r="G43" s="184"/>
      <c r="H43" s="295" t="s">
        <v>892</v>
      </c>
      <c r="I43" s="330">
        <v>294971.09999999998</v>
      </c>
      <c r="J43" s="113">
        <v>326911.09999999998</v>
      </c>
      <c r="K43" s="184"/>
    </row>
    <row r="44" spans="1:11" hidden="1">
      <c r="A44" s="43"/>
      <c r="B44" s="281"/>
      <c r="C44" s="35"/>
      <c r="F44" s="184"/>
      <c r="G44" s="184"/>
      <c r="H44" s="295" t="s">
        <v>879</v>
      </c>
      <c r="I44" s="330">
        <v>103679</v>
      </c>
      <c r="J44" s="113">
        <v>175879</v>
      </c>
      <c r="K44" s="184"/>
    </row>
    <row r="45" spans="1:11" hidden="1">
      <c r="A45" s="43"/>
      <c r="B45" s="281"/>
      <c r="C45" s="184"/>
      <c r="F45" s="184"/>
      <c r="G45" s="184"/>
      <c r="H45" s="295" t="s">
        <v>922</v>
      </c>
      <c r="I45" s="330">
        <v>194234.5</v>
      </c>
      <c r="J45" s="113">
        <v>194234.5</v>
      </c>
      <c r="K45" s="184"/>
    </row>
    <row r="46" spans="1:11" hidden="1">
      <c r="A46" s="43"/>
      <c r="B46" s="281"/>
      <c r="C46" s="184"/>
      <c r="F46" s="184"/>
      <c r="G46" s="184"/>
      <c r="H46" s="295" t="s">
        <v>923</v>
      </c>
      <c r="I46" s="330">
        <v>64627.72</v>
      </c>
      <c r="J46" s="113">
        <v>7417.72</v>
      </c>
      <c r="K46" s="184"/>
    </row>
    <row r="47" spans="1:11" hidden="1">
      <c r="A47" s="43"/>
      <c r="B47" s="281"/>
      <c r="C47" s="35"/>
      <c r="F47" s="184"/>
      <c r="G47" s="184"/>
      <c r="H47" s="295" t="s">
        <v>853</v>
      </c>
      <c r="I47" s="330">
        <v>1629871.02</v>
      </c>
      <c r="J47" s="113">
        <v>620257.49</v>
      </c>
      <c r="K47" s="184"/>
    </row>
    <row r="48" spans="1:11" hidden="1">
      <c r="A48" s="43"/>
      <c r="B48" s="281"/>
      <c r="C48" s="184"/>
      <c r="F48" s="184"/>
      <c r="G48" s="184"/>
      <c r="H48" s="295" t="s">
        <v>880</v>
      </c>
      <c r="I48" s="330">
        <v>81128.37</v>
      </c>
      <c r="J48" s="113">
        <v>239423.77</v>
      </c>
      <c r="K48" s="184"/>
    </row>
    <row r="49" spans="1:11" hidden="1">
      <c r="A49" s="43"/>
      <c r="B49" s="281"/>
      <c r="C49" s="35"/>
      <c r="F49" s="184"/>
      <c r="G49" s="184"/>
      <c r="H49" s="295" t="s">
        <v>882</v>
      </c>
      <c r="I49" s="330">
        <v>311649.56</v>
      </c>
      <c r="J49" s="113">
        <v>528731.84</v>
      </c>
      <c r="K49" s="184"/>
    </row>
    <row r="50" spans="1:11" hidden="1">
      <c r="A50" s="43"/>
      <c r="B50" s="281"/>
      <c r="C50" s="184"/>
      <c r="F50" s="184"/>
      <c r="G50" s="184"/>
      <c r="H50" s="295" t="s">
        <v>886</v>
      </c>
      <c r="I50" s="330">
        <v>1908007.63</v>
      </c>
      <c r="J50" s="113">
        <v>397037.63</v>
      </c>
      <c r="K50" s="184"/>
    </row>
    <row r="51" spans="1:11" hidden="1">
      <c r="A51" s="43"/>
      <c r="B51" s="281"/>
      <c r="C51" s="184"/>
      <c r="F51" s="184"/>
      <c r="G51" s="184"/>
      <c r="H51" s="295" t="s">
        <v>900</v>
      </c>
      <c r="I51" s="330">
        <v>1068882.92</v>
      </c>
      <c r="J51" s="113">
        <v>1573271.81</v>
      </c>
      <c r="K51" s="184"/>
    </row>
    <row r="52" spans="1:11" hidden="1">
      <c r="A52" s="43"/>
      <c r="B52" s="281"/>
      <c r="C52" s="184"/>
      <c r="F52" s="184"/>
      <c r="G52" s="184"/>
      <c r="H52" s="295" t="s">
        <v>988</v>
      </c>
      <c r="I52" s="330">
        <v>0</v>
      </c>
      <c r="J52" s="113">
        <v>113801.67</v>
      </c>
      <c r="K52" s="184"/>
    </row>
    <row r="53" spans="1:11" hidden="1">
      <c r="A53" s="43"/>
      <c r="B53" s="281"/>
      <c r="C53" s="184"/>
      <c r="F53" s="184"/>
      <c r="G53" s="184"/>
      <c r="H53" s="295" t="s">
        <v>893</v>
      </c>
      <c r="I53" s="330">
        <v>1935235.62</v>
      </c>
      <c r="J53" s="113">
        <v>1445711.12</v>
      </c>
      <c r="K53" s="184"/>
    </row>
    <row r="54" spans="1:11" hidden="1">
      <c r="A54" s="43"/>
      <c r="B54" s="281"/>
      <c r="C54" s="35"/>
      <c r="F54" s="184"/>
      <c r="G54" s="184"/>
      <c r="H54" s="295" t="s">
        <v>894</v>
      </c>
      <c r="I54" s="330">
        <v>2680116.37</v>
      </c>
      <c r="J54" s="113">
        <v>1040411.14</v>
      </c>
      <c r="K54" s="184"/>
    </row>
    <row r="55" spans="1:11" hidden="1">
      <c r="A55" s="43"/>
      <c r="B55" s="281"/>
      <c r="C55" s="184"/>
      <c r="F55" s="184"/>
      <c r="G55" s="184"/>
      <c r="H55" s="295" t="s">
        <v>967</v>
      </c>
      <c r="I55" s="330">
        <v>586086.86</v>
      </c>
      <c r="J55" s="113">
        <v>599943.54</v>
      </c>
      <c r="K55" s="184"/>
    </row>
    <row r="56" spans="1:11" hidden="1">
      <c r="A56" s="43"/>
      <c r="B56" s="281"/>
      <c r="C56" s="184"/>
      <c r="F56" s="184"/>
      <c r="G56" s="184"/>
      <c r="H56" s="295" t="s">
        <v>895</v>
      </c>
      <c r="I56" s="330">
        <v>1596159.2</v>
      </c>
      <c r="J56" s="113">
        <v>1125297</v>
      </c>
      <c r="K56" s="184"/>
    </row>
    <row r="57" spans="1:11" hidden="1">
      <c r="A57" s="43"/>
      <c r="B57" s="281"/>
      <c r="C57" s="184"/>
      <c r="F57" s="184"/>
      <c r="G57" s="184"/>
      <c r="H57" s="295" t="s">
        <v>896</v>
      </c>
      <c r="I57" s="330">
        <v>1052754.54</v>
      </c>
      <c r="J57" s="113">
        <v>1041564.54</v>
      </c>
      <c r="K57" s="184"/>
    </row>
    <row r="58" spans="1:11" hidden="1">
      <c r="A58" s="43"/>
      <c r="B58" s="281"/>
      <c r="C58" s="35"/>
      <c r="F58" s="184"/>
      <c r="G58" s="184"/>
      <c r="H58" s="295" t="s">
        <v>916</v>
      </c>
      <c r="I58" s="330">
        <v>574425.21</v>
      </c>
      <c r="J58" s="113">
        <v>372915.59</v>
      </c>
      <c r="K58" s="184"/>
    </row>
    <row r="59" spans="1:11" hidden="1">
      <c r="A59" s="43"/>
      <c r="B59" s="281"/>
      <c r="C59" s="184"/>
      <c r="F59" s="184"/>
      <c r="G59" s="184"/>
      <c r="H59" s="295" t="s">
        <v>907</v>
      </c>
      <c r="I59" s="330">
        <v>0</v>
      </c>
      <c r="J59" s="113">
        <v>48506.84</v>
      </c>
      <c r="K59" s="184"/>
    </row>
    <row r="60" spans="1:11" hidden="1">
      <c r="A60" s="43"/>
      <c r="B60" s="281"/>
      <c r="C60" s="184"/>
      <c r="F60" s="184"/>
      <c r="G60" s="184"/>
      <c r="H60" s="295" t="s">
        <v>908</v>
      </c>
      <c r="I60" s="330">
        <v>1472316.7</v>
      </c>
      <c r="J60" s="113">
        <v>1472316.7</v>
      </c>
      <c r="K60" s="184"/>
    </row>
    <row r="61" spans="1:11" hidden="1">
      <c r="A61" s="43"/>
      <c r="B61" s="281"/>
      <c r="C61" s="184"/>
      <c r="F61" s="184"/>
      <c r="G61" s="184"/>
      <c r="H61" s="295" t="s">
        <v>901</v>
      </c>
      <c r="I61" s="330">
        <v>847537.77</v>
      </c>
      <c r="J61" s="113">
        <v>709004.77</v>
      </c>
      <c r="K61" s="184"/>
    </row>
    <row r="62" spans="1:11" ht="14.25" hidden="1" customHeight="1">
      <c r="A62" s="43"/>
      <c r="B62" s="281"/>
      <c r="C62" s="35"/>
      <c r="F62" s="184"/>
      <c r="G62" s="184"/>
      <c r="H62" s="295" t="s">
        <v>909</v>
      </c>
      <c r="I62" s="330">
        <v>0</v>
      </c>
      <c r="J62" s="113">
        <v>1062.23</v>
      </c>
      <c r="K62" s="184"/>
    </row>
    <row r="63" spans="1:11" ht="14.25" hidden="1" customHeight="1">
      <c r="A63" s="43"/>
      <c r="B63" s="281"/>
      <c r="C63" s="184"/>
      <c r="F63" s="184"/>
      <c r="G63" s="184"/>
      <c r="H63" s="295" t="s">
        <v>917</v>
      </c>
      <c r="I63" s="330">
        <v>2095348.65</v>
      </c>
      <c r="J63" s="113">
        <v>220287.37</v>
      </c>
      <c r="K63" s="184"/>
    </row>
    <row r="64" spans="1:11" ht="14.25" hidden="1" customHeight="1">
      <c r="A64" s="43"/>
      <c r="B64" s="281"/>
      <c r="C64" s="184"/>
      <c r="F64" s="184"/>
      <c r="G64" s="184"/>
      <c r="H64" s="295" t="s">
        <v>830</v>
      </c>
      <c r="I64" s="330">
        <v>410048.85</v>
      </c>
      <c r="J64" s="113">
        <v>410048.85</v>
      </c>
      <c r="K64" s="184"/>
    </row>
    <row r="65" spans="1:11" ht="14.25" hidden="1" customHeight="1">
      <c r="A65" s="43"/>
      <c r="B65" s="281"/>
      <c r="C65" s="184"/>
      <c r="F65" s="184"/>
      <c r="G65" s="184"/>
      <c r="H65" s="295" t="s">
        <v>918</v>
      </c>
      <c r="I65" s="330">
        <v>3162821.09</v>
      </c>
      <c r="J65" s="113">
        <v>982947.77</v>
      </c>
      <c r="K65" s="184"/>
    </row>
    <row r="66" spans="1:11" hidden="1">
      <c r="A66" s="43"/>
      <c r="B66" s="281"/>
      <c r="C66" s="184"/>
      <c r="F66" s="184"/>
      <c r="G66" s="184"/>
      <c r="H66" s="295" t="s">
        <v>897</v>
      </c>
      <c r="I66" s="330">
        <v>2619592.0299999998</v>
      </c>
      <c r="J66" s="113">
        <v>1251658.82</v>
      </c>
      <c r="K66" s="184"/>
    </row>
    <row r="67" spans="1:11" hidden="1">
      <c r="A67" s="43"/>
      <c r="B67" s="281"/>
      <c r="C67" s="184"/>
      <c r="F67" s="184"/>
      <c r="G67" s="184"/>
      <c r="H67" s="295" t="s">
        <v>903</v>
      </c>
      <c r="I67" s="330">
        <v>229772.5</v>
      </c>
      <c r="J67" s="113">
        <v>0</v>
      </c>
      <c r="K67" s="184"/>
    </row>
    <row r="68" spans="1:11" hidden="1">
      <c r="A68" s="43"/>
      <c r="B68" s="281"/>
      <c r="F68" s="184"/>
      <c r="G68" s="184"/>
      <c r="H68" s="295" t="s">
        <v>1052</v>
      </c>
      <c r="I68" s="330">
        <v>1751146.78</v>
      </c>
      <c r="J68" s="113">
        <v>1838048.78</v>
      </c>
      <c r="K68" s="184"/>
    </row>
    <row r="69" spans="1:11" hidden="1">
      <c r="A69" s="43"/>
      <c r="B69" s="281"/>
      <c r="F69" s="184"/>
      <c r="G69" s="184"/>
      <c r="H69" s="295" t="s">
        <v>883</v>
      </c>
      <c r="I69" s="330">
        <v>272005.96999999997</v>
      </c>
      <c r="J69" s="113">
        <v>103226.37</v>
      </c>
      <c r="K69" s="184"/>
    </row>
    <row r="70" spans="1:11" hidden="1">
      <c r="A70" s="43"/>
      <c r="B70" s="281"/>
      <c r="F70" s="184"/>
      <c r="G70" s="184"/>
      <c r="H70" s="295" t="s">
        <v>1934</v>
      </c>
      <c r="I70" s="330">
        <v>266235</v>
      </c>
      <c r="J70" s="113">
        <v>0</v>
      </c>
      <c r="K70" s="184"/>
    </row>
    <row r="71" spans="1:11" hidden="1">
      <c r="A71" s="43"/>
      <c r="B71" s="281"/>
      <c r="F71" s="184"/>
      <c r="G71" s="184"/>
      <c r="H71" s="295" t="s">
        <v>877</v>
      </c>
      <c r="I71" s="330">
        <v>293133.96999999997</v>
      </c>
      <c r="J71" s="113">
        <v>293133.96999999997</v>
      </c>
      <c r="K71" s="184"/>
    </row>
    <row r="72" spans="1:11" hidden="1">
      <c r="A72" s="43"/>
      <c r="B72" s="281"/>
      <c r="F72" s="184"/>
      <c r="G72" s="184"/>
      <c r="H72" s="295" t="s">
        <v>877</v>
      </c>
      <c r="I72" s="330">
        <v>1222836.1399999999</v>
      </c>
      <c r="J72" s="113">
        <v>750209.54</v>
      </c>
      <c r="K72" s="184"/>
    </row>
    <row r="73" spans="1:11" hidden="1">
      <c r="A73" s="43"/>
      <c r="B73" s="281"/>
      <c r="F73" s="184"/>
      <c r="G73" s="184"/>
      <c r="H73" s="295" t="s">
        <v>926</v>
      </c>
      <c r="I73" s="330">
        <v>4255825.88</v>
      </c>
      <c r="J73" s="113">
        <v>143751.5</v>
      </c>
      <c r="K73" s="184"/>
    </row>
    <row r="74" spans="1:11" hidden="1">
      <c r="A74" s="43"/>
      <c r="B74" s="281"/>
      <c r="F74" s="184"/>
      <c r="G74" s="184"/>
      <c r="H74" s="295" t="s">
        <v>898</v>
      </c>
      <c r="I74" s="330">
        <v>691227.87</v>
      </c>
      <c r="J74" s="113">
        <v>711772.41</v>
      </c>
      <c r="K74" s="184"/>
    </row>
    <row r="75" spans="1:11" hidden="1">
      <c r="A75" s="43"/>
      <c r="B75" s="281"/>
      <c r="F75" s="184"/>
      <c r="G75" s="184"/>
      <c r="H75" s="295" t="s">
        <v>966</v>
      </c>
      <c r="I75" s="330">
        <v>115.63</v>
      </c>
      <c r="J75" s="113">
        <v>6043.73</v>
      </c>
      <c r="K75" s="184"/>
    </row>
    <row r="76" spans="1:11" hidden="1">
      <c r="A76" s="43"/>
      <c r="B76" s="281"/>
      <c r="F76" s="184"/>
      <c r="G76" s="184"/>
      <c r="H76" s="295" t="s">
        <v>855</v>
      </c>
      <c r="I76" s="330">
        <v>2136701.4300000002</v>
      </c>
      <c r="J76" s="113">
        <v>396089.83</v>
      </c>
      <c r="K76" s="184"/>
    </row>
    <row r="77" spans="1:11" hidden="1">
      <c r="A77" s="43"/>
      <c r="B77" s="281"/>
      <c r="F77" s="184"/>
      <c r="G77" s="184"/>
      <c r="H77" s="295" t="s">
        <v>2017</v>
      </c>
      <c r="I77" s="330">
        <v>627395.69999999995</v>
      </c>
      <c r="J77" s="113">
        <v>0</v>
      </c>
      <c r="K77" s="184"/>
    </row>
    <row r="78" spans="1:11">
      <c r="A78" s="43"/>
      <c r="B78" s="281"/>
      <c r="F78" s="184"/>
      <c r="G78" s="184"/>
      <c r="H78" s="184" t="s">
        <v>2028</v>
      </c>
      <c r="I78" s="64">
        <f>SUM(I26:I77)</f>
        <v>56220204.38000001</v>
      </c>
      <c r="J78" s="64">
        <f>SUM(J26:J77)</f>
        <v>37646580.329999983</v>
      </c>
      <c r="K78" s="184"/>
    </row>
    <row r="79" spans="1:11" hidden="1">
      <c r="A79" s="43"/>
      <c r="B79" s="281"/>
      <c r="C79" s="109"/>
      <c r="F79" s="184"/>
      <c r="G79" s="184"/>
      <c r="H79" s="295" t="s">
        <v>945</v>
      </c>
      <c r="I79" s="330">
        <v>1065217.51</v>
      </c>
      <c r="J79" s="113">
        <v>1069027.51</v>
      </c>
      <c r="K79" s="295"/>
    </row>
    <row r="80" spans="1:11" hidden="1">
      <c r="A80" s="43"/>
      <c r="B80" s="281"/>
      <c r="F80" s="184"/>
      <c r="G80" s="184"/>
      <c r="H80" s="295" t="s">
        <v>949</v>
      </c>
      <c r="I80" s="330">
        <v>1650920.56</v>
      </c>
      <c r="J80" s="113">
        <v>218201.52</v>
      </c>
      <c r="K80" s="295"/>
    </row>
    <row r="81" spans="1:11" hidden="1">
      <c r="A81" s="43"/>
      <c r="B81" s="281"/>
      <c r="C81" s="184"/>
      <c r="F81" s="184"/>
      <c r="G81" s="184"/>
      <c r="H81" s="295" t="s">
        <v>948</v>
      </c>
      <c r="I81" s="330">
        <v>23043.56</v>
      </c>
      <c r="J81" s="113">
        <v>23043.56</v>
      </c>
      <c r="K81" s="295"/>
    </row>
    <row r="82" spans="1:11" hidden="1">
      <c r="A82" s="43"/>
      <c r="B82" s="281"/>
      <c r="C82" s="184"/>
      <c r="F82" s="184"/>
      <c r="G82" s="184"/>
      <c r="H82" s="295" t="s">
        <v>947</v>
      </c>
      <c r="I82" s="330">
        <v>94382.57</v>
      </c>
      <c r="J82" s="113">
        <v>82382.570000000007</v>
      </c>
      <c r="K82" s="295"/>
    </row>
    <row r="83" spans="1:11" hidden="1">
      <c r="A83" s="43"/>
      <c r="B83" s="281"/>
      <c r="C83" s="184"/>
      <c r="F83" s="184"/>
      <c r="G83" s="184"/>
      <c r="H83" s="295" t="s">
        <v>944</v>
      </c>
      <c r="I83" s="330">
        <v>9405.7099999999991</v>
      </c>
      <c r="J83" s="113">
        <v>9405.7099999999991</v>
      </c>
      <c r="K83" s="295"/>
    </row>
    <row r="84" spans="1:11" hidden="1">
      <c r="A84" s="43"/>
      <c r="B84" s="281"/>
      <c r="C84" s="184"/>
      <c r="F84" s="184"/>
      <c r="G84" s="184"/>
      <c r="H84" s="295" t="s">
        <v>941</v>
      </c>
      <c r="I84" s="330">
        <v>5483270.5999999996</v>
      </c>
      <c r="J84" s="113">
        <v>4414665.5999999996</v>
      </c>
      <c r="K84" s="295"/>
    </row>
    <row r="85" spans="1:11" hidden="1">
      <c r="A85" s="43"/>
      <c r="B85" s="281"/>
      <c r="C85" s="184"/>
      <c r="F85" s="184"/>
      <c r="G85" s="184"/>
      <c r="H85" s="295" t="s">
        <v>766</v>
      </c>
      <c r="I85" s="330">
        <v>0</v>
      </c>
      <c r="J85" s="113">
        <v>47200</v>
      </c>
      <c r="K85" s="295"/>
    </row>
    <row r="86" spans="1:11" hidden="1">
      <c r="A86" s="43"/>
      <c r="B86" s="281"/>
      <c r="C86" s="184"/>
      <c r="F86" s="184"/>
      <c r="G86" s="184"/>
      <c r="H86" s="295" t="s">
        <v>766</v>
      </c>
      <c r="I86" s="330">
        <v>15432142.539999999</v>
      </c>
      <c r="J86" s="113">
        <v>11929949.41</v>
      </c>
      <c r="K86" s="295"/>
    </row>
    <row r="87" spans="1:11" hidden="1">
      <c r="A87" s="43"/>
      <c r="B87" s="281"/>
      <c r="C87" s="184"/>
      <c r="F87" s="184"/>
      <c r="G87" s="184"/>
      <c r="H87" s="295" t="s">
        <v>911</v>
      </c>
      <c r="I87" s="330">
        <v>0</v>
      </c>
      <c r="J87" s="113">
        <v>163770</v>
      </c>
      <c r="K87" s="295"/>
    </row>
    <row r="88" spans="1:11" hidden="1">
      <c r="A88" s="43"/>
      <c r="B88" s="281"/>
      <c r="C88" s="184"/>
      <c r="F88" s="184"/>
      <c r="G88" s="184"/>
      <c r="H88" s="295" t="s">
        <v>884</v>
      </c>
      <c r="I88" s="330">
        <v>8557263.7400000002</v>
      </c>
      <c r="J88" s="113">
        <v>2131590.64</v>
      </c>
      <c r="K88" s="295"/>
    </row>
    <row r="89" spans="1:11" hidden="1">
      <c r="A89" s="43"/>
      <c r="B89" s="281"/>
      <c r="C89" s="184"/>
      <c r="F89" s="184"/>
      <c r="G89" s="184"/>
      <c r="H89" s="295" t="s">
        <v>984</v>
      </c>
      <c r="I89" s="330">
        <v>13599829.390000001</v>
      </c>
      <c r="J89" s="113">
        <v>219849.39</v>
      </c>
      <c r="K89" s="295"/>
    </row>
    <row r="90" spans="1:11" hidden="1">
      <c r="A90" s="43"/>
      <c r="B90" s="281"/>
      <c r="C90" s="184"/>
      <c r="F90" s="184"/>
      <c r="G90" s="184"/>
      <c r="H90" s="295" t="s">
        <v>934</v>
      </c>
      <c r="I90" s="330">
        <v>0</v>
      </c>
      <c r="J90" s="113">
        <v>1246986.68</v>
      </c>
      <c r="K90" s="295"/>
    </row>
    <row r="91" spans="1:11" hidden="1">
      <c r="A91" s="43"/>
      <c r="B91" s="281"/>
      <c r="C91" s="184"/>
      <c r="F91" s="184"/>
      <c r="G91" s="184"/>
      <c r="H91" s="295" t="s">
        <v>920</v>
      </c>
      <c r="I91" s="330">
        <v>10043480.35</v>
      </c>
      <c r="J91" s="113">
        <v>37339150.609999999</v>
      </c>
      <c r="K91" s="295"/>
    </row>
    <row r="92" spans="1:11" hidden="1">
      <c r="A92" s="43"/>
      <c r="B92" s="281"/>
      <c r="C92" s="184"/>
      <c r="F92" s="184"/>
      <c r="G92" s="184"/>
      <c r="H92" s="295" t="s">
        <v>919</v>
      </c>
      <c r="I92" s="330">
        <v>5810710</v>
      </c>
      <c r="J92" s="113">
        <v>5974405</v>
      </c>
      <c r="K92" s="295"/>
    </row>
    <row r="93" spans="1:11" hidden="1">
      <c r="A93" s="43"/>
      <c r="B93" s="281"/>
      <c r="C93" s="184"/>
      <c r="F93" s="184"/>
      <c r="G93" s="184"/>
      <c r="H93" s="295" t="s">
        <v>989</v>
      </c>
      <c r="I93" s="330">
        <v>4349298.07</v>
      </c>
      <c r="J93" s="113">
        <v>5175761.2300000004</v>
      </c>
      <c r="K93" s="295"/>
    </row>
    <row r="94" spans="1:11" hidden="1">
      <c r="A94" s="43"/>
      <c r="B94" s="281"/>
      <c r="C94" s="184"/>
      <c r="F94" s="184"/>
      <c r="G94" s="184"/>
      <c r="H94" s="295" t="s">
        <v>933</v>
      </c>
      <c r="I94" s="330">
        <v>76760.960000000006</v>
      </c>
      <c r="J94" s="113">
        <v>76760.960000000006</v>
      </c>
      <c r="K94" s="295"/>
    </row>
    <row r="95" spans="1:11" hidden="1">
      <c r="A95" s="43"/>
      <c r="B95" s="281"/>
      <c r="C95" s="184"/>
      <c r="F95" s="184"/>
      <c r="G95" s="184"/>
      <c r="H95" s="295" t="s">
        <v>1067</v>
      </c>
      <c r="I95" s="330">
        <v>403276.67</v>
      </c>
      <c r="J95" s="113">
        <v>383878.5</v>
      </c>
      <c r="K95" s="295"/>
    </row>
    <row r="96" spans="1:11" hidden="1">
      <c r="A96" s="43"/>
      <c r="B96" s="281"/>
      <c r="C96" s="184"/>
      <c r="F96" s="184"/>
      <c r="G96" s="184"/>
      <c r="H96" s="295" t="s">
        <v>921</v>
      </c>
      <c r="I96" s="330">
        <v>0</v>
      </c>
      <c r="J96" s="113">
        <v>111366.54</v>
      </c>
      <c r="K96" s="295"/>
    </row>
    <row r="97" spans="1:11" hidden="1">
      <c r="A97" s="43"/>
      <c r="B97" s="281"/>
      <c r="C97" s="184"/>
      <c r="F97" s="184"/>
      <c r="G97" s="184"/>
      <c r="H97" s="295" t="s">
        <v>955</v>
      </c>
      <c r="I97" s="330">
        <v>0</v>
      </c>
      <c r="J97" s="113">
        <v>138608.47</v>
      </c>
      <c r="K97" s="295"/>
    </row>
    <row r="98" spans="1:11" hidden="1">
      <c r="A98" s="43"/>
      <c r="B98" s="281"/>
      <c r="C98" s="184"/>
      <c r="F98" s="232"/>
      <c r="G98" s="232"/>
      <c r="H98" s="295" t="s">
        <v>767</v>
      </c>
      <c r="I98" s="330">
        <v>14942521.140000001</v>
      </c>
      <c r="J98" s="113">
        <v>11687.36</v>
      </c>
      <c r="K98" s="295"/>
    </row>
    <row r="99" spans="1:11" hidden="1">
      <c r="A99" s="43"/>
      <c r="B99" s="281"/>
      <c r="C99" s="184"/>
      <c r="F99" s="184"/>
      <c r="G99" s="184"/>
      <c r="H99" s="295" t="s">
        <v>888</v>
      </c>
      <c r="I99" s="330">
        <v>1984000</v>
      </c>
      <c r="J99" s="113">
        <v>1143275</v>
      </c>
      <c r="K99" s="295"/>
    </row>
    <row r="100" spans="1:11" hidden="1">
      <c r="A100" s="43"/>
      <c r="B100" s="281"/>
      <c r="C100" s="184"/>
      <c r="F100" s="184"/>
      <c r="G100" s="184"/>
      <c r="H100" s="295" t="s">
        <v>889</v>
      </c>
      <c r="I100" s="330">
        <v>0</v>
      </c>
      <c r="J100" s="113">
        <v>9160</v>
      </c>
      <c r="K100" s="295"/>
    </row>
    <row r="101" spans="1:11" hidden="1">
      <c r="A101" s="43"/>
      <c r="B101" s="281"/>
      <c r="C101" s="184"/>
      <c r="F101" s="184"/>
      <c r="G101" s="184"/>
      <c r="H101" s="295" t="s">
        <v>889</v>
      </c>
      <c r="I101" s="330">
        <v>2165970.2799999998</v>
      </c>
      <c r="J101" s="113">
        <v>635690.28</v>
      </c>
      <c r="K101" s="295"/>
    </row>
    <row r="102" spans="1:11" hidden="1">
      <c r="A102" s="43"/>
      <c r="B102" s="281"/>
      <c r="C102" s="184"/>
      <c r="F102" s="184"/>
      <c r="G102" s="184"/>
      <c r="H102" s="295" t="s">
        <v>957</v>
      </c>
      <c r="I102" s="330">
        <v>0</v>
      </c>
      <c r="J102" s="113">
        <v>83675</v>
      </c>
      <c r="K102" s="295"/>
    </row>
    <row r="103" spans="1:11" hidden="1">
      <c r="A103" s="43"/>
      <c r="B103" s="281"/>
      <c r="C103" s="184"/>
      <c r="F103" s="184"/>
      <c r="G103" s="184"/>
      <c r="H103" s="295" t="s">
        <v>929</v>
      </c>
      <c r="I103" s="330">
        <v>0</v>
      </c>
      <c r="J103" s="113">
        <v>1697023</v>
      </c>
      <c r="K103" s="295"/>
    </row>
    <row r="104" spans="1:11" hidden="1">
      <c r="A104" s="43"/>
      <c r="B104" s="281"/>
      <c r="C104" s="184"/>
      <c r="F104" s="184"/>
      <c r="G104" s="184"/>
      <c r="H104" s="295" t="s">
        <v>885</v>
      </c>
      <c r="I104" s="330">
        <v>10636669.75</v>
      </c>
      <c r="J104" s="113">
        <v>4729212.18</v>
      </c>
      <c r="K104" s="295"/>
    </row>
    <row r="105" spans="1:11" hidden="1">
      <c r="A105" s="43"/>
      <c r="B105" s="281"/>
      <c r="C105" s="184"/>
      <c r="F105" s="184"/>
      <c r="G105" s="184"/>
      <c r="H105" s="295" t="s">
        <v>954</v>
      </c>
      <c r="I105" s="330">
        <v>3703314.43</v>
      </c>
      <c r="J105" s="113">
        <v>1726644.2</v>
      </c>
      <c r="K105" s="295"/>
    </row>
    <row r="106" spans="1:11" hidden="1">
      <c r="A106" s="43"/>
      <c r="B106" s="281"/>
      <c r="C106" s="184"/>
      <c r="F106" s="184"/>
      <c r="G106" s="184"/>
      <c r="H106" s="295" t="s">
        <v>953</v>
      </c>
      <c r="I106" s="330">
        <v>313087.58</v>
      </c>
      <c r="J106" s="113">
        <v>513087.58</v>
      </c>
      <c r="K106" s="295"/>
    </row>
    <row r="107" spans="1:11" hidden="1">
      <c r="A107" s="43"/>
      <c r="B107" s="281"/>
      <c r="C107" s="184"/>
      <c r="F107" s="184"/>
      <c r="G107" s="184"/>
      <c r="H107" s="295" t="s">
        <v>956</v>
      </c>
      <c r="I107" s="330">
        <v>2524033.5699999998</v>
      </c>
      <c r="J107" s="113">
        <v>2527806.7200000002</v>
      </c>
      <c r="K107" s="295"/>
    </row>
    <row r="108" spans="1:11" hidden="1">
      <c r="A108" s="43"/>
      <c r="B108" s="281"/>
      <c r="C108" s="184"/>
      <c r="F108" s="184"/>
      <c r="G108" s="184"/>
      <c r="H108" s="295" t="s">
        <v>887</v>
      </c>
      <c r="I108" s="330">
        <v>532413.31000000006</v>
      </c>
      <c r="J108" s="113">
        <v>32423.31</v>
      </c>
      <c r="K108" s="295"/>
    </row>
    <row r="109" spans="1:11" hidden="1">
      <c r="A109" s="43"/>
      <c r="B109" s="281"/>
      <c r="C109" s="184"/>
      <c r="F109" s="184"/>
      <c r="G109" s="184"/>
      <c r="H109" s="295" t="s">
        <v>899</v>
      </c>
      <c r="I109" s="330">
        <v>40484825.170000002</v>
      </c>
      <c r="J109" s="113">
        <v>15825500.32</v>
      </c>
      <c r="K109" s="295"/>
    </row>
    <row r="110" spans="1:11" hidden="1">
      <c r="A110" s="43"/>
      <c r="B110" s="281"/>
      <c r="C110" s="35"/>
      <c r="F110" s="184"/>
      <c r="G110" s="184"/>
      <c r="H110" s="295" t="s">
        <v>972</v>
      </c>
      <c r="I110" s="330">
        <v>0</v>
      </c>
      <c r="J110" s="113">
        <v>640490.5</v>
      </c>
      <c r="K110" s="295"/>
    </row>
    <row r="111" spans="1:11" hidden="1">
      <c r="A111" s="43"/>
      <c r="B111" s="281"/>
      <c r="C111" s="184"/>
      <c r="F111" s="184"/>
      <c r="G111" s="184"/>
      <c r="H111" s="295" t="s">
        <v>930</v>
      </c>
      <c r="I111" s="330">
        <v>0</v>
      </c>
      <c r="J111" s="113">
        <v>83007.23</v>
      </c>
      <c r="K111" s="295"/>
    </row>
    <row r="112" spans="1:11" hidden="1">
      <c r="A112" s="43"/>
      <c r="B112" s="281"/>
      <c r="C112" s="184"/>
      <c r="F112" s="184"/>
      <c r="G112" s="184"/>
      <c r="H112" s="295" t="s">
        <v>931</v>
      </c>
      <c r="I112" s="330">
        <v>0</v>
      </c>
      <c r="J112" s="113">
        <v>23050</v>
      </c>
      <c r="K112" s="295"/>
    </row>
    <row r="113" spans="1:15" hidden="1">
      <c r="A113" s="43"/>
      <c r="B113" s="281"/>
      <c r="C113" s="184"/>
      <c r="F113" s="184"/>
      <c r="G113" s="184"/>
      <c r="H113" s="295" t="s">
        <v>974</v>
      </c>
      <c r="I113" s="330">
        <v>0</v>
      </c>
      <c r="J113" s="113">
        <v>57210</v>
      </c>
      <c r="K113" s="295"/>
    </row>
    <row r="114" spans="1:15" hidden="1">
      <c r="A114" s="43"/>
      <c r="B114" s="281"/>
      <c r="C114" s="184"/>
      <c r="F114" s="184"/>
      <c r="G114" s="184"/>
      <c r="H114" s="295" t="s">
        <v>994</v>
      </c>
      <c r="I114" s="330">
        <v>907429.98</v>
      </c>
      <c r="J114" s="113">
        <v>880314.98</v>
      </c>
      <c r="K114" s="295"/>
    </row>
    <row r="115" spans="1:15" hidden="1">
      <c r="A115" s="43"/>
      <c r="B115" s="281"/>
      <c r="C115" s="184"/>
      <c r="F115" s="184"/>
      <c r="G115" s="184"/>
      <c r="H115" s="295" t="s">
        <v>975</v>
      </c>
      <c r="I115" s="330">
        <v>0</v>
      </c>
      <c r="J115" s="113">
        <v>270545.68</v>
      </c>
      <c r="K115" s="295"/>
    </row>
    <row r="116" spans="1:15" hidden="1">
      <c r="A116" s="43"/>
      <c r="B116" s="281"/>
      <c r="C116" s="184"/>
      <c r="F116" s="184"/>
      <c r="G116" s="184"/>
      <c r="H116" s="295" t="s">
        <v>973</v>
      </c>
      <c r="I116" s="330">
        <v>2482333.6800000002</v>
      </c>
      <c r="J116" s="113">
        <v>2270296.88</v>
      </c>
      <c r="K116" s="295"/>
    </row>
    <row r="117" spans="1:15" hidden="1">
      <c r="A117" s="43"/>
      <c r="B117" s="281"/>
      <c r="C117" s="184"/>
      <c r="F117" s="184"/>
      <c r="G117" s="184"/>
      <c r="H117" s="295" t="s">
        <v>960</v>
      </c>
      <c r="I117" s="330">
        <v>67019.399999999994</v>
      </c>
      <c r="J117" s="113">
        <v>47829.24</v>
      </c>
      <c r="K117" s="295"/>
    </row>
    <row r="118" spans="1:15" hidden="1">
      <c r="A118" s="43"/>
      <c r="B118" s="281"/>
      <c r="C118" s="184"/>
      <c r="F118" s="184"/>
      <c r="G118" s="184"/>
      <c r="H118" s="295" t="s">
        <v>958</v>
      </c>
      <c r="I118" s="330">
        <v>911314.83</v>
      </c>
      <c r="J118" s="113">
        <v>891390.59</v>
      </c>
      <c r="K118" s="295"/>
    </row>
    <row r="119" spans="1:15" hidden="1">
      <c r="A119" s="43"/>
      <c r="B119" s="281"/>
      <c r="C119" s="184"/>
      <c r="F119" s="184"/>
      <c r="G119" s="184"/>
      <c r="H119" s="295" t="s">
        <v>1055</v>
      </c>
      <c r="I119" s="330">
        <v>288731</v>
      </c>
      <c r="J119" s="113">
        <v>226731</v>
      </c>
      <c r="K119" s="295"/>
    </row>
    <row r="120" spans="1:15" hidden="1">
      <c r="A120" s="43"/>
      <c r="B120" s="281"/>
      <c r="C120" s="184"/>
      <c r="F120" s="184"/>
      <c r="G120" s="184"/>
      <c r="H120" s="295" t="s">
        <v>959</v>
      </c>
      <c r="I120" s="330">
        <v>760743.14</v>
      </c>
      <c r="J120" s="113">
        <v>745018.04</v>
      </c>
      <c r="K120" s="295"/>
    </row>
    <row r="121" spans="1:15" hidden="1">
      <c r="A121" s="43"/>
      <c r="B121" s="281"/>
      <c r="C121" s="184"/>
      <c r="F121" s="184"/>
      <c r="G121" s="184"/>
      <c r="H121" s="295" t="s">
        <v>961</v>
      </c>
      <c r="I121" s="330">
        <v>1284886.7</v>
      </c>
      <c r="J121" s="113">
        <v>1426925.61</v>
      </c>
      <c r="K121" s="295"/>
    </row>
    <row r="122" spans="1:15" hidden="1">
      <c r="A122" s="43"/>
      <c r="B122" s="281"/>
      <c r="C122" s="184"/>
      <c r="F122" s="234"/>
      <c r="G122" s="234"/>
      <c r="H122" s="295" t="s">
        <v>856</v>
      </c>
      <c r="I122" s="330">
        <v>4289436.43</v>
      </c>
      <c r="J122" s="113">
        <v>8429023.9000000004</v>
      </c>
      <c r="K122" s="295"/>
    </row>
    <row r="123" spans="1:15" hidden="1">
      <c r="A123" s="43"/>
      <c r="B123" s="281"/>
      <c r="C123" s="184"/>
      <c r="F123" s="184"/>
      <c r="G123" s="184"/>
      <c r="H123" s="295" t="s">
        <v>962</v>
      </c>
      <c r="I123" s="330">
        <v>13422085.25</v>
      </c>
      <c r="J123" s="113">
        <v>7634905.5499999998</v>
      </c>
      <c r="K123" s="295"/>
    </row>
    <row r="124" spans="1:15" s="109" customFormat="1" hidden="1">
      <c r="A124" s="43"/>
      <c r="B124" s="281"/>
      <c r="C124" s="184"/>
      <c r="F124" s="184"/>
      <c r="G124" s="184"/>
      <c r="H124" s="295" t="s">
        <v>1065</v>
      </c>
      <c r="I124" s="330">
        <v>0</v>
      </c>
      <c r="J124" s="113">
        <v>37912.54</v>
      </c>
      <c r="K124" s="295"/>
      <c r="N124" s="110"/>
      <c r="O124" s="110"/>
    </row>
    <row r="125" spans="1:15" hidden="1">
      <c r="A125" s="43"/>
      <c r="B125" s="281"/>
      <c r="C125" s="184"/>
      <c r="F125" s="184"/>
      <c r="G125" s="184"/>
      <c r="H125" s="295" t="s">
        <v>1056</v>
      </c>
      <c r="I125" s="330">
        <v>12529904.300000001</v>
      </c>
      <c r="J125" s="113">
        <v>11589960.300000001</v>
      </c>
      <c r="K125" s="295"/>
    </row>
    <row r="126" spans="1:15" hidden="1">
      <c r="A126" s="43"/>
      <c r="B126" s="281"/>
      <c r="C126" s="184"/>
      <c r="F126" s="184"/>
      <c r="G126" s="184"/>
      <c r="H126" s="295" t="s">
        <v>993</v>
      </c>
      <c r="I126" s="330">
        <v>732338.2</v>
      </c>
      <c r="J126" s="113">
        <v>763510.1</v>
      </c>
      <c r="K126" s="295"/>
    </row>
    <row r="127" spans="1:15" hidden="1">
      <c r="A127" s="43"/>
      <c r="B127" s="281"/>
      <c r="C127" s="184"/>
      <c r="F127" s="184"/>
      <c r="G127" s="184"/>
      <c r="H127" s="295" t="s">
        <v>963</v>
      </c>
      <c r="I127" s="330">
        <v>995416.5</v>
      </c>
      <c r="J127" s="113">
        <v>1562570.35</v>
      </c>
      <c r="K127" s="295"/>
    </row>
    <row r="128" spans="1:15" hidden="1">
      <c r="A128" s="43"/>
      <c r="B128" s="281"/>
      <c r="C128" s="184"/>
      <c r="F128" s="184"/>
      <c r="G128" s="184"/>
      <c r="H128" s="295" t="s">
        <v>964</v>
      </c>
      <c r="I128" s="330">
        <v>738492.58</v>
      </c>
      <c r="J128" s="113">
        <v>501402.66</v>
      </c>
      <c r="K128" s="295"/>
    </row>
    <row r="129" spans="1:11" hidden="1">
      <c r="A129" s="43"/>
      <c r="B129" s="281"/>
      <c r="C129" s="184"/>
      <c r="F129" s="184"/>
      <c r="G129" s="184"/>
      <c r="H129" s="295" t="s">
        <v>910</v>
      </c>
      <c r="I129" s="330">
        <v>0</v>
      </c>
      <c r="J129" s="113">
        <v>124227.04</v>
      </c>
      <c r="K129" s="295"/>
    </row>
    <row r="130" spans="1:11" hidden="1">
      <c r="A130" s="43"/>
      <c r="B130" s="281"/>
      <c r="C130" s="184"/>
      <c r="F130" s="184"/>
      <c r="G130" s="184"/>
      <c r="H130" s="295" t="s">
        <v>910</v>
      </c>
      <c r="I130" s="330">
        <v>1856453.58</v>
      </c>
      <c r="J130" s="113">
        <v>10279180.439999999</v>
      </c>
      <c r="K130" s="295"/>
    </row>
    <row r="131" spans="1:11" hidden="1">
      <c r="A131" s="43"/>
      <c r="B131" s="281"/>
      <c r="C131" s="184"/>
      <c r="F131" s="184"/>
      <c r="G131" s="184"/>
      <c r="H131" s="295" t="s">
        <v>965</v>
      </c>
      <c r="I131" s="330">
        <v>147822.91</v>
      </c>
      <c r="J131" s="113">
        <v>147822.91</v>
      </c>
      <c r="K131" s="295"/>
    </row>
    <row r="132" spans="1:11" hidden="1">
      <c r="A132" s="43"/>
      <c r="B132" s="281"/>
      <c r="C132" s="184"/>
      <c r="F132" s="184"/>
      <c r="G132" s="184"/>
      <c r="H132" s="295" t="s">
        <v>969</v>
      </c>
      <c r="I132" s="330">
        <v>661394.82999999996</v>
      </c>
      <c r="J132" s="113">
        <v>666769.49</v>
      </c>
      <c r="K132" s="295"/>
    </row>
    <row r="133" spans="1:11" hidden="1">
      <c r="A133" s="43"/>
      <c r="B133" s="281"/>
      <c r="C133" s="184"/>
      <c r="F133" s="184"/>
      <c r="G133" s="184"/>
      <c r="H133" s="295" t="s">
        <v>990</v>
      </c>
      <c r="I133" s="330">
        <v>123120</v>
      </c>
      <c r="J133" s="113">
        <v>123120</v>
      </c>
      <c r="K133" s="295"/>
    </row>
    <row r="134" spans="1:11" hidden="1">
      <c r="A134" s="43"/>
      <c r="B134" s="281"/>
      <c r="C134" s="184"/>
      <c r="F134" s="184"/>
      <c r="G134" s="184"/>
      <c r="H134" s="295" t="s">
        <v>927</v>
      </c>
      <c r="I134" s="330">
        <v>255244.74</v>
      </c>
      <c r="J134" s="113">
        <v>255244.74</v>
      </c>
      <c r="K134" s="295"/>
    </row>
    <row r="135" spans="1:11" hidden="1">
      <c r="A135" s="43"/>
      <c r="B135" s="281"/>
      <c r="C135" s="184"/>
      <c r="F135" s="184"/>
      <c r="G135" s="184"/>
      <c r="H135" s="295" t="s">
        <v>928</v>
      </c>
      <c r="I135" s="330">
        <v>58000</v>
      </c>
      <c r="J135" s="113">
        <v>58000</v>
      </c>
      <c r="K135" s="295"/>
    </row>
    <row r="136" spans="1:11" hidden="1">
      <c r="A136" s="43"/>
      <c r="B136" s="281"/>
      <c r="C136" s="184"/>
      <c r="F136" s="184"/>
      <c r="G136" s="184"/>
      <c r="H136" s="295" t="s">
        <v>970</v>
      </c>
      <c r="I136" s="330">
        <v>5517905.5800000001</v>
      </c>
      <c r="J136" s="113">
        <v>4500785.58</v>
      </c>
      <c r="K136" s="295"/>
    </row>
    <row r="137" spans="1:11" hidden="1">
      <c r="A137" s="43"/>
      <c r="B137" s="281"/>
      <c r="C137" s="184"/>
      <c r="F137" s="184"/>
      <c r="G137" s="184"/>
      <c r="H137" s="295" t="s">
        <v>971</v>
      </c>
      <c r="I137" s="330">
        <v>31118</v>
      </c>
      <c r="J137" s="113">
        <v>29318</v>
      </c>
      <c r="K137" s="295"/>
    </row>
    <row r="138" spans="1:11" hidden="1">
      <c r="A138" s="43"/>
      <c r="B138" s="281"/>
      <c r="C138" s="184"/>
      <c r="F138" s="184"/>
      <c r="G138" s="184"/>
      <c r="H138" s="295" t="s">
        <v>968</v>
      </c>
      <c r="I138" s="330">
        <v>129823.1</v>
      </c>
      <c r="J138" s="113">
        <v>37356.25</v>
      </c>
      <c r="K138" s="295"/>
    </row>
    <row r="139" spans="1:11" hidden="1">
      <c r="A139" s="43"/>
      <c r="B139" s="281"/>
      <c r="C139" s="184"/>
      <c r="F139" s="184"/>
      <c r="G139" s="184"/>
      <c r="H139" s="295" t="s">
        <v>981</v>
      </c>
      <c r="I139" s="330">
        <v>3201</v>
      </c>
      <c r="J139" s="113">
        <v>3201</v>
      </c>
      <c r="K139" s="295"/>
    </row>
    <row r="140" spans="1:11" hidden="1">
      <c r="A140" s="43"/>
      <c r="B140" s="281"/>
      <c r="C140" s="184"/>
      <c r="F140" s="184"/>
      <c r="G140" s="184"/>
      <c r="H140" s="295" t="s">
        <v>976</v>
      </c>
      <c r="I140" s="330">
        <v>116212.73</v>
      </c>
      <c r="J140" s="113">
        <v>3022.75</v>
      </c>
      <c r="K140" s="295"/>
    </row>
    <row r="141" spans="1:11" hidden="1">
      <c r="A141" s="43"/>
      <c r="B141" s="281"/>
      <c r="C141" s="184"/>
      <c r="F141" s="184"/>
      <c r="G141" s="184"/>
      <c r="H141" s="295" t="s">
        <v>980</v>
      </c>
      <c r="I141" s="330">
        <v>11950</v>
      </c>
      <c r="J141" s="113">
        <v>11950</v>
      </c>
      <c r="K141" s="295"/>
    </row>
    <row r="142" spans="1:11" hidden="1">
      <c r="A142" s="43"/>
      <c r="B142" s="281"/>
      <c r="C142" s="184"/>
      <c r="F142" s="184"/>
      <c r="G142" s="184"/>
      <c r="H142" s="295" t="s">
        <v>768</v>
      </c>
      <c r="I142" s="330">
        <v>372208.9</v>
      </c>
      <c r="J142" s="113">
        <v>372208.9</v>
      </c>
      <c r="K142" s="295"/>
    </row>
    <row r="143" spans="1:11" hidden="1">
      <c r="A143" s="43"/>
      <c r="B143" s="281"/>
      <c r="C143" s="184"/>
      <c r="F143" s="184"/>
      <c r="G143" s="184"/>
      <c r="H143" s="295" t="s">
        <v>768</v>
      </c>
      <c r="I143" s="330">
        <v>2428511.7400000002</v>
      </c>
      <c r="J143" s="113">
        <v>1370146.63</v>
      </c>
      <c r="K143" s="295"/>
    </row>
    <row r="144" spans="1:11" hidden="1">
      <c r="A144" s="43"/>
      <c r="B144" s="281"/>
      <c r="C144" s="184"/>
      <c r="F144" s="184"/>
      <c r="G144" s="184"/>
      <c r="H144" s="295" t="s">
        <v>979</v>
      </c>
      <c r="I144" s="330">
        <v>855782.52</v>
      </c>
      <c r="J144" s="113">
        <v>855782.52</v>
      </c>
      <c r="K144" s="295"/>
    </row>
    <row r="145" spans="1:11" hidden="1">
      <c r="A145" s="43"/>
      <c r="B145" s="281"/>
      <c r="C145" s="184"/>
      <c r="F145" s="184"/>
      <c r="G145" s="184"/>
      <c r="H145" s="295" t="s">
        <v>977</v>
      </c>
      <c r="I145" s="330">
        <v>733552</v>
      </c>
      <c r="J145" s="113">
        <v>135700</v>
      </c>
      <c r="K145" s="295"/>
    </row>
    <row r="146" spans="1:11" hidden="1">
      <c r="A146" s="43"/>
      <c r="B146" s="281"/>
      <c r="C146" s="184"/>
      <c r="F146" s="184"/>
      <c r="G146" s="184"/>
      <c r="H146" s="295" t="s">
        <v>905</v>
      </c>
      <c r="I146" s="330">
        <v>2165355.92</v>
      </c>
      <c r="J146" s="113">
        <v>1831355.92</v>
      </c>
      <c r="K146" s="295"/>
    </row>
    <row r="147" spans="1:11" hidden="1">
      <c r="A147" s="43"/>
      <c r="B147" s="281"/>
      <c r="C147" s="184"/>
      <c r="F147" s="184"/>
      <c r="G147" s="184"/>
      <c r="H147" s="295" t="s">
        <v>924</v>
      </c>
      <c r="I147" s="330">
        <v>772184.99</v>
      </c>
      <c r="J147" s="113">
        <v>772184.99</v>
      </c>
      <c r="K147" s="295"/>
    </row>
    <row r="148" spans="1:11" hidden="1">
      <c r="A148" s="43"/>
      <c r="B148" s="281"/>
      <c r="C148" s="184"/>
      <c r="F148" s="184"/>
      <c r="G148" s="184"/>
      <c r="H148" s="295" t="s">
        <v>1057</v>
      </c>
      <c r="I148" s="330">
        <v>1602533.5</v>
      </c>
      <c r="J148" s="113">
        <v>218908</v>
      </c>
      <c r="K148" s="295"/>
    </row>
    <row r="149" spans="1:11" hidden="1">
      <c r="A149" s="43"/>
      <c r="B149" s="281"/>
      <c r="C149" s="184"/>
      <c r="F149" s="184"/>
      <c r="G149" s="184"/>
      <c r="H149" s="295" t="s">
        <v>978</v>
      </c>
      <c r="I149" s="330">
        <v>262456.24</v>
      </c>
      <c r="J149" s="113">
        <v>50092.24</v>
      </c>
      <c r="K149" s="295"/>
    </row>
    <row r="150" spans="1:11" hidden="1">
      <c r="A150" s="43"/>
      <c r="B150" s="281"/>
      <c r="C150" s="184"/>
      <c r="F150" s="184"/>
      <c r="G150" s="184"/>
      <c r="H150" s="295" t="s">
        <v>982</v>
      </c>
      <c r="I150" s="330">
        <v>437109.73</v>
      </c>
      <c r="J150" s="113">
        <v>109370.23</v>
      </c>
      <c r="K150" s="295"/>
    </row>
    <row r="151" spans="1:11" hidden="1">
      <c r="A151" s="43"/>
      <c r="B151" s="281"/>
      <c r="C151" s="184"/>
      <c r="F151" s="184"/>
      <c r="G151" s="184"/>
      <c r="H151" s="295" t="s">
        <v>983</v>
      </c>
      <c r="I151" s="330">
        <v>1348570.03</v>
      </c>
      <c r="J151" s="113">
        <v>569837.03</v>
      </c>
      <c r="K151" s="295"/>
    </row>
    <row r="152" spans="1:11" hidden="1">
      <c r="A152" s="43"/>
      <c r="B152" s="281"/>
      <c r="C152" s="184"/>
      <c r="F152" s="184"/>
      <c r="G152" s="184"/>
      <c r="H152" s="295" t="s">
        <v>932</v>
      </c>
      <c r="I152" s="330">
        <v>373645</v>
      </c>
      <c r="J152" s="113">
        <v>373645</v>
      </c>
      <c r="K152" s="295"/>
    </row>
    <row r="153" spans="1:11" hidden="1">
      <c r="A153" s="43"/>
      <c r="B153" s="281"/>
      <c r="C153" s="184"/>
      <c r="F153" s="232"/>
      <c r="G153" s="232"/>
      <c r="H153" s="295" t="s">
        <v>1919</v>
      </c>
      <c r="I153" s="330">
        <v>0</v>
      </c>
      <c r="J153" s="113">
        <v>3643422.15</v>
      </c>
      <c r="K153" s="295"/>
    </row>
    <row r="154" spans="1:11">
      <c r="A154" s="43"/>
      <c r="B154" s="281"/>
      <c r="C154" s="184"/>
      <c r="F154" s="232"/>
      <c r="G154" s="232"/>
      <c r="H154" s="184" t="s">
        <v>2027</v>
      </c>
      <c r="I154" s="64">
        <f>SUM(I79:I153)</f>
        <v>203560126.49000007</v>
      </c>
      <c r="J154" s="64">
        <f>SUM(J79:J153)</f>
        <v>164315935.81000003</v>
      </c>
      <c r="K154" s="184"/>
    </row>
    <row r="155" spans="1:11">
      <c r="A155" s="43"/>
      <c r="B155" s="281"/>
      <c r="C155" s="184"/>
      <c r="F155" s="184"/>
      <c r="G155" s="184"/>
      <c r="H155" s="184" t="s">
        <v>946</v>
      </c>
      <c r="I155" s="64">
        <v>1077103.81</v>
      </c>
      <c r="J155" s="186">
        <v>504466.13</v>
      </c>
      <c r="K155" s="184"/>
    </row>
    <row r="156" spans="1:11">
      <c r="A156" s="43"/>
      <c r="B156" s="281"/>
      <c r="C156" s="184"/>
      <c r="F156" s="184"/>
      <c r="G156" s="184"/>
      <c r="H156" s="184" t="s">
        <v>769</v>
      </c>
      <c r="I156" s="64">
        <v>844540</v>
      </c>
      <c r="J156" s="186">
        <v>844540</v>
      </c>
      <c r="K156" s="184"/>
    </row>
    <row r="157" spans="1:11">
      <c r="A157" s="43"/>
      <c r="B157" s="281"/>
      <c r="C157" s="184"/>
      <c r="F157" s="184"/>
      <c r="G157" s="184"/>
      <c r="H157" s="184" t="s">
        <v>2030</v>
      </c>
      <c r="I157" s="64">
        <v>8296009.54</v>
      </c>
      <c r="J157" s="186">
        <v>0</v>
      </c>
      <c r="K157" s="184"/>
    </row>
    <row r="158" spans="1:11">
      <c r="A158" s="43"/>
      <c r="B158" s="281"/>
      <c r="C158" s="184"/>
      <c r="F158" s="184"/>
      <c r="G158" s="184"/>
      <c r="H158" s="184" t="s">
        <v>2031</v>
      </c>
      <c r="I158" s="64">
        <v>455400</v>
      </c>
      <c r="J158" s="186">
        <v>0</v>
      </c>
      <c r="K158" s="184"/>
    </row>
    <row r="159" spans="1:11">
      <c r="A159" s="43"/>
      <c r="B159" s="281"/>
      <c r="C159" s="184"/>
      <c r="F159" s="184"/>
      <c r="G159" s="184"/>
      <c r="H159" s="184" t="s">
        <v>2032</v>
      </c>
      <c r="I159" s="64">
        <v>10689573.82</v>
      </c>
      <c r="J159" s="186">
        <v>0</v>
      </c>
      <c r="K159" s="184"/>
    </row>
    <row r="160" spans="1:11">
      <c r="A160" s="43"/>
      <c r="B160" s="281"/>
      <c r="C160" s="184"/>
      <c r="F160" s="184"/>
      <c r="G160" s="184"/>
      <c r="H160" s="184" t="s">
        <v>316</v>
      </c>
      <c r="I160" s="64">
        <v>72374120.170000002</v>
      </c>
      <c r="J160" s="186">
        <v>73550158.319999993</v>
      </c>
      <c r="K160" s="184"/>
    </row>
    <row r="161" spans="1:11">
      <c r="A161" s="43"/>
      <c r="B161" s="281"/>
      <c r="C161" s="184"/>
      <c r="F161" s="184"/>
      <c r="G161" s="184"/>
      <c r="H161" s="184" t="s">
        <v>770</v>
      </c>
      <c r="I161" s="64">
        <v>30298038.510000002</v>
      </c>
      <c r="J161" s="186">
        <v>28575857.449999999</v>
      </c>
      <c r="K161" s="184"/>
    </row>
    <row r="162" spans="1:11">
      <c r="A162" s="43"/>
      <c r="B162" s="281"/>
      <c r="C162" s="184"/>
      <c r="F162" s="184"/>
      <c r="G162" s="184"/>
      <c r="H162" s="184" t="s">
        <v>317</v>
      </c>
      <c r="I162" s="64">
        <v>0</v>
      </c>
      <c r="J162" s="186">
        <v>-621810.6</v>
      </c>
      <c r="K162" s="184"/>
    </row>
    <row r="163" spans="1:11">
      <c r="A163" s="43"/>
      <c r="B163" s="281"/>
      <c r="C163" s="184"/>
      <c r="F163" s="184"/>
      <c r="G163" s="184"/>
      <c r="H163" s="184" t="s">
        <v>925</v>
      </c>
      <c r="I163" s="64">
        <v>4807419.29</v>
      </c>
      <c r="J163" s="186">
        <v>5087454.83</v>
      </c>
      <c r="K163" s="184"/>
    </row>
    <row r="164" spans="1:11" hidden="1">
      <c r="A164" s="43"/>
      <c r="B164" s="281"/>
      <c r="C164" s="184"/>
      <c r="F164" s="184"/>
      <c r="G164" s="184"/>
      <c r="H164" s="295" t="s">
        <v>942</v>
      </c>
      <c r="I164" s="330">
        <v>760148.47999999998</v>
      </c>
      <c r="J164" s="113">
        <v>760148.47999999998</v>
      </c>
      <c r="K164" s="295"/>
    </row>
    <row r="165" spans="1:11" hidden="1">
      <c r="A165" s="43"/>
      <c r="B165" s="281"/>
      <c r="C165" s="184"/>
      <c r="F165" s="184"/>
      <c r="G165" s="184"/>
      <c r="H165" s="295" t="s">
        <v>943</v>
      </c>
      <c r="I165" s="330">
        <v>1279756.68</v>
      </c>
      <c r="J165" s="113">
        <v>1850892.17</v>
      </c>
      <c r="K165" s="295"/>
    </row>
    <row r="166" spans="1:11">
      <c r="A166" s="43"/>
      <c r="B166" s="281"/>
      <c r="C166" s="184"/>
      <c r="F166" s="184"/>
      <c r="G166" s="184"/>
      <c r="H166" s="184" t="s">
        <v>2033</v>
      </c>
      <c r="I166" s="64">
        <f>SUM(I164:I165)</f>
        <v>2039905.16</v>
      </c>
      <c r="J166" s="64">
        <f>SUM(J164:J165)</f>
        <v>2611040.65</v>
      </c>
      <c r="K166" s="184"/>
    </row>
    <row r="167" spans="1:11" hidden="1">
      <c r="A167" s="43"/>
      <c r="B167" s="281"/>
      <c r="C167" s="184"/>
      <c r="F167" s="184"/>
      <c r="G167" s="184"/>
      <c r="H167" s="295" t="s">
        <v>997</v>
      </c>
      <c r="I167" s="330">
        <v>1199990</v>
      </c>
      <c r="J167" s="113">
        <v>700000</v>
      </c>
      <c r="K167" s="184"/>
    </row>
    <row r="168" spans="1:11" hidden="1">
      <c r="A168" s="43"/>
      <c r="B168" s="281"/>
      <c r="C168" s="184"/>
      <c r="F168" s="184"/>
      <c r="G168" s="184"/>
      <c r="H168" s="295" t="s">
        <v>183</v>
      </c>
      <c r="I168" s="330">
        <v>1797489.63</v>
      </c>
      <c r="J168" s="113">
        <v>72241.78</v>
      </c>
      <c r="K168" s="184"/>
    </row>
    <row r="169" spans="1:11" hidden="1">
      <c r="A169" s="43"/>
      <c r="B169" s="281"/>
      <c r="C169" s="184"/>
      <c r="F169" s="184"/>
      <c r="G169" s="184"/>
      <c r="H169" s="295" t="s">
        <v>995</v>
      </c>
      <c r="I169" s="330">
        <v>7795302.3600000003</v>
      </c>
      <c r="J169" s="113">
        <v>5300898.07</v>
      </c>
      <c r="K169" s="184"/>
    </row>
    <row r="170" spans="1:11">
      <c r="A170" s="43"/>
      <c r="B170" s="281"/>
      <c r="C170" s="184"/>
      <c r="F170" s="184"/>
      <c r="G170" s="184"/>
      <c r="H170" s="184" t="s">
        <v>2037</v>
      </c>
      <c r="I170" s="64">
        <f>SUM(I167:I169)</f>
        <v>10792781.99</v>
      </c>
      <c r="J170" s="64">
        <f>SUM(J167:J169)</f>
        <v>6073139.8500000006</v>
      </c>
      <c r="K170" s="184"/>
    </row>
    <row r="171" spans="1:11">
      <c r="A171" s="43"/>
      <c r="B171" s="281"/>
      <c r="C171" s="184"/>
      <c r="F171" s="184"/>
      <c r="G171" s="184"/>
      <c r="H171" s="184" t="s">
        <v>771</v>
      </c>
      <c r="I171" s="64">
        <v>149854.17000000001</v>
      </c>
      <c r="J171" s="186">
        <v>149854.17000000001</v>
      </c>
      <c r="K171" s="184"/>
    </row>
    <row r="172" spans="1:11" hidden="1">
      <c r="A172" s="43"/>
      <c r="B172" s="281"/>
      <c r="C172" s="184"/>
      <c r="F172" s="184"/>
      <c r="G172" s="184"/>
      <c r="H172" s="295" t="s">
        <v>935</v>
      </c>
      <c r="I172" s="330">
        <v>768620</v>
      </c>
      <c r="J172" s="113">
        <v>957320</v>
      </c>
      <c r="K172" s="184"/>
    </row>
    <row r="173" spans="1:11" hidden="1">
      <c r="A173" s="43"/>
      <c r="B173" s="281"/>
      <c r="C173" s="184"/>
      <c r="F173" s="184"/>
      <c r="G173" s="184"/>
      <c r="H173" s="295" t="s">
        <v>936</v>
      </c>
      <c r="I173" s="330">
        <v>160942.5</v>
      </c>
      <c r="J173" s="113">
        <v>113082.5</v>
      </c>
      <c r="K173" s="184"/>
    </row>
    <row r="174" spans="1:11" hidden="1">
      <c r="A174" s="43"/>
      <c r="B174" s="281"/>
      <c r="C174" s="184"/>
      <c r="F174" s="184"/>
      <c r="G174" s="184"/>
      <c r="H174" s="295" t="s">
        <v>937</v>
      </c>
      <c r="I174" s="330">
        <v>562947.26</v>
      </c>
      <c r="J174" s="113">
        <v>562947.26</v>
      </c>
      <c r="K174" s="184"/>
    </row>
    <row r="175" spans="1:11" hidden="1">
      <c r="A175" s="43"/>
      <c r="B175" s="281"/>
      <c r="C175" s="184"/>
      <c r="F175" s="184"/>
      <c r="G175" s="184"/>
      <c r="H175" s="295" t="s">
        <v>912</v>
      </c>
      <c r="I175" s="330">
        <v>995946.97</v>
      </c>
      <c r="J175" s="113">
        <v>1108239.1599999999</v>
      </c>
      <c r="K175" s="184"/>
    </row>
    <row r="176" spans="1:11">
      <c r="A176" s="43"/>
      <c r="B176" s="281"/>
      <c r="C176" s="184"/>
      <c r="F176" s="184"/>
      <c r="G176" s="184"/>
      <c r="H176" s="184" t="s">
        <v>2038</v>
      </c>
      <c r="I176" s="64">
        <f>SUM(I172:I175)</f>
        <v>2488456.73</v>
      </c>
      <c r="J176" s="64">
        <f>SUM(J172:J175)</f>
        <v>2741588.92</v>
      </c>
      <c r="K176" s="184"/>
    </row>
    <row r="177" spans="1:15">
      <c r="A177" s="43"/>
      <c r="B177" s="281"/>
      <c r="C177" s="184"/>
      <c r="F177" s="184"/>
      <c r="G177" s="184"/>
      <c r="H177" s="184" t="s">
        <v>358</v>
      </c>
      <c r="I177" s="64">
        <v>64389.49</v>
      </c>
      <c r="J177" s="186">
        <v>64389.49</v>
      </c>
      <c r="K177" s="184"/>
    </row>
    <row r="178" spans="1:15" s="235" customFormat="1" hidden="1">
      <c r="A178" s="43"/>
      <c r="B178" s="281"/>
      <c r="C178" s="184"/>
      <c r="F178" s="184"/>
      <c r="G178" s="184"/>
      <c r="H178" s="295" t="s">
        <v>318</v>
      </c>
      <c r="I178" s="330">
        <v>144102.85999999999</v>
      </c>
      <c r="J178" s="113">
        <v>144102.85999999999</v>
      </c>
      <c r="K178" s="184"/>
      <c r="N178" s="236"/>
      <c r="O178" s="236"/>
    </row>
    <row r="179" spans="1:15" hidden="1">
      <c r="A179" s="43"/>
      <c r="B179" s="281"/>
      <c r="C179" s="184"/>
      <c r="F179" s="184"/>
      <c r="G179" s="184"/>
      <c r="H179" s="295" t="s">
        <v>312</v>
      </c>
      <c r="I179" s="330">
        <v>0</v>
      </c>
      <c r="J179" s="113">
        <v>25280</v>
      </c>
      <c r="K179" s="184"/>
    </row>
    <row r="180" spans="1:15">
      <c r="A180" s="43"/>
      <c r="B180" s="281"/>
      <c r="C180" s="184"/>
      <c r="F180" s="184"/>
      <c r="G180" s="184"/>
      <c r="H180" s="184" t="s">
        <v>318</v>
      </c>
      <c r="I180" s="64">
        <f>SUM(I178:I179)</f>
        <v>144102.85999999999</v>
      </c>
      <c r="J180" s="64">
        <f>SUM(J178:J179)</f>
        <v>169382.86</v>
      </c>
      <c r="K180" s="184"/>
    </row>
    <row r="181" spans="1:15">
      <c r="A181" s="43"/>
      <c r="B181" s="281"/>
      <c r="C181" s="184"/>
      <c r="F181" s="184"/>
      <c r="G181" s="184"/>
      <c r="H181" s="184" t="s">
        <v>938</v>
      </c>
      <c r="I181" s="64">
        <v>287283</v>
      </c>
      <c r="J181" s="186">
        <v>651883</v>
      </c>
      <c r="K181" s="184"/>
    </row>
    <row r="182" spans="1:15">
      <c r="A182" s="43"/>
      <c r="B182" s="281"/>
      <c r="C182" s="184"/>
      <c r="F182" s="184"/>
      <c r="G182" s="184"/>
      <c r="H182" s="184" t="s">
        <v>939</v>
      </c>
      <c r="I182" s="64">
        <v>1458.33</v>
      </c>
      <c r="J182" s="186">
        <v>0</v>
      </c>
      <c r="K182" s="184"/>
      <c r="O182" s="65">
        <v>1581921.98</v>
      </c>
    </row>
    <row r="183" spans="1:15">
      <c r="A183" s="43"/>
      <c r="B183" s="281"/>
      <c r="C183" s="184"/>
      <c r="F183" s="184"/>
      <c r="G183" s="184"/>
      <c r="H183" s="184" t="s">
        <v>2036</v>
      </c>
      <c r="I183" s="64">
        <v>548073.35</v>
      </c>
      <c r="J183" s="186">
        <v>0</v>
      </c>
      <c r="K183" s="184"/>
    </row>
    <row r="184" spans="1:15" ht="15.75" thickBot="1">
      <c r="I184" s="322">
        <f>SUM(I8:I183)-I180-I176-I170-I166-I154-I78-I24-I16</f>
        <v>1035912876.3399997</v>
      </c>
      <c r="J184" s="322">
        <f>SUM(J8:J183)-J180-J176-J170-J166-J154-J78-J24-J16</f>
        <v>861597116.49999976</v>
      </c>
      <c r="K184" s="328"/>
    </row>
    <row r="185" spans="1:15" ht="15.75" thickTop="1">
      <c r="I185" s="65"/>
      <c r="K185" s="147"/>
    </row>
    <row r="186" spans="1:15">
      <c r="A186"/>
      <c r="B186"/>
      <c r="C186"/>
      <c r="F186"/>
      <c r="G186"/>
      <c r="I186" s="331"/>
      <c r="J186" s="331"/>
      <c r="K186"/>
      <c r="L186"/>
      <c r="M186"/>
      <c r="N186"/>
      <c r="O186"/>
    </row>
    <row r="187" spans="1:15">
      <c r="A187"/>
      <c r="B187"/>
      <c r="C187"/>
      <c r="F187"/>
      <c r="G187"/>
      <c r="I187" s="65"/>
      <c r="K187"/>
      <c r="L187"/>
      <c r="M187"/>
      <c r="N187"/>
      <c r="O187"/>
    </row>
    <row r="188" spans="1:15" ht="15.75">
      <c r="A188"/>
      <c r="B188"/>
      <c r="C188"/>
      <c r="F188"/>
      <c r="G188"/>
      <c r="H188" s="33" t="s">
        <v>756</v>
      </c>
      <c r="I188" s="104">
        <v>2014</v>
      </c>
      <c r="J188" s="176">
        <v>2013</v>
      </c>
      <c r="K188" s="153"/>
      <c r="N188"/>
      <c r="O188"/>
    </row>
    <row r="189" spans="1:15" ht="15.75">
      <c r="A189"/>
      <c r="B189"/>
      <c r="C189"/>
      <c r="F189"/>
      <c r="G189"/>
      <c r="H189" s="33" t="s">
        <v>757</v>
      </c>
      <c r="I189" s="105" t="s">
        <v>680</v>
      </c>
      <c r="J189" s="177" t="s">
        <v>681</v>
      </c>
      <c r="K189" s="153"/>
      <c r="N189"/>
      <c r="O189"/>
    </row>
    <row r="190" spans="1:15" hidden="1">
      <c r="A190"/>
      <c r="B190"/>
      <c r="C190"/>
      <c r="F190"/>
      <c r="G190"/>
      <c r="H190" s="35" t="s">
        <v>321</v>
      </c>
      <c r="I190" s="182">
        <v>1456009.92</v>
      </c>
      <c r="J190" s="183"/>
      <c r="K190" s="153"/>
      <c r="N190"/>
      <c r="O190"/>
    </row>
    <row r="191" spans="1:15">
      <c r="A191"/>
      <c r="B191"/>
      <c r="C191"/>
      <c r="F191"/>
      <c r="G191"/>
      <c r="H191" s="184" t="s">
        <v>623</v>
      </c>
      <c r="I191" s="182">
        <v>1456009.92</v>
      </c>
      <c r="J191" s="182">
        <v>0</v>
      </c>
      <c r="K191" s="153"/>
      <c r="N191"/>
      <c r="O191"/>
    </row>
    <row r="192" spans="1:15">
      <c r="A192"/>
      <c r="B192"/>
      <c r="C192"/>
      <c r="F192"/>
      <c r="G192"/>
      <c r="H192" s="184" t="s">
        <v>292</v>
      </c>
      <c r="I192" s="182">
        <v>3039783.27</v>
      </c>
      <c r="J192" s="182">
        <v>3039783</v>
      </c>
      <c r="K192" s="2"/>
      <c r="N192"/>
      <c r="O192"/>
    </row>
    <row r="193" spans="1:15" ht="15.75" thickBot="1">
      <c r="A193"/>
      <c r="B193"/>
      <c r="C193"/>
      <c r="F193"/>
      <c r="G193"/>
      <c r="H193" s="37"/>
      <c r="I193" s="38">
        <v>4495793.1899999995</v>
      </c>
      <c r="J193" s="38">
        <v>3039783</v>
      </c>
      <c r="K193" s="153"/>
      <c r="N193"/>
      <c r="O193"/>
    </row>
    <row r="194" spans="1:15" ht="15.75" thickTop="1">
      <c r="A194"/>
      <c r="B194"/>
      <c r="C194"/>
      <c r="F194"/>
      <c r="G194"/>
      <c r="I194" s="147"/>
      <c r="K194"/>
      <c r="L194"/>
      <c r="M194"/>
      <c r="N194"/>
      <c r="O194"/>
    </row>
    <row r="195" spans="1:15">
      <c r="A195"/>
      <c r="B195"/>
      <c r="C195"/>
      <c r="F195"/>
      <c r="G195"/>
      <c r="I195" s="147"/>
      <c r="K195"/>
      <c r="L195"/>
      <c r="M195"/>
      <c r="N195"/>
      <c r="O195"/>
    </row>
    <row r="196" spans="1:15">
      <c r="A196"/>
      <c r="B196"/>
      <c r="C196"/>
      <c r="F196"/>
      <c r="G196"/>
      <c r="I196" s="147"/>
      <c r="K196"/>
      <c r="L196"/>
      <c r="M196"/>
      <c r="N196"/>
      <c r="O196"/>
    </row>
    <row r="197" spans="1:15">
      <c r="A197"/>
      <c r="B197"/>
      <c r="C197"/>
      <c r="F197"/>
      <c r="G197"/>
      <c r="I197" s="147"/>
      <c r="K197"/>
      <c r="L197"/>
      <c r="M197"/>
      <c r="N197"/>
      <c r="O197"/>
    </row>
    <row r="198" spans="1:15">
      <c r="A198"/>
      <c r="B198"/>
      <c r="C198"/>
      <c r="F198"/>
      <c r="G198"/>
      <c r="I198" s="147"/>
      <c r="K198"/>
      <c r="L198"/>
      <c r="M198"/>
      <c r="N198"/>
      <c r="O198"/>
    </row>
    <row r="199" spans="1:15">
      <c r="A199"/>
      <c r="B199"/>
      <c r="C199"/>
      <c r="F199"/>
      <c r="G199"/>
      <c r="I199" s="147"/>
      <c r="K199"/>
      <c r="L199"/>
      <c r="M199"/>
      <c r="N199"/>
      <c r="O199"/>
    </row>
    <row r="200" spans="1:15">
      <c r="A200"/>
      <c r="B200"/>
      <c r="C200"/>
      <c r="F200"/>
      <c r="G200"/>
      <c r="I200" s="147"/>
      <c r="K200"/>
      <c r="L200"/>
      <c r="M200"/>
      <c r="N200"/>
      <c r="O200"/>
    </row>
    <row r="201" spans="1:15">
      <c r="A201"/>
      <c r="B201"/>
      <c r="C201"/>
      <c r="F201"/>
      <c r="G201"/>
      <c r="I201" s="147"/>
      <c r="K201"/>
      <c r="L201"/>
      <c r="M201"/>
      <c r="N201"/>
      <c r="O201"/>
    </row>
    <row r="202" spans="1:15">
      <c r="A202"/>
      <c r="B202"/>
      <c r="C202"/>
      <c r="F202"/>
      <c r="G202"/>
      <c r="I202" s="147"/>
      <c r="K202"/>
      <c r="L202"/>
      <c r="M202"/>
      <c r="N202"/>
      <c r="O202"/>
    </row>
    <row r="203" spans="1:15">
      <c r="A203"/>
      <c r="B203"/>
      <c r="C203"/>
      <c r="F203"/>
      <c r="G203"/>
      <c r="I203" s="147"/>
      <c r="K203"/>
      <c r="L203"/>
      <c r="M203"/>
      <c r="N203"/>
      <c r="O203"/>
    </row>
    <row r="204" spans="1:15">
      <c r="A204"/>
      <c r="B204"/>
      <c r="C204"/>
      <c r="F204"/>
      <c r="G204"/>
      <c r="I204"/>
      <c r="K204"/>
      <c r="L204"/>
      <c r="M204"/>
      <c r="N204"/>
      <c r="O204"/>
    </row>
    <row r="205" spans="1:15">
      <c r="A205"/>
      <c r="B205"/>
      <c r="C205"/>
      <c r="F205"/>
      <c r="G205"/>
      <c r="I205"/>
      <c r="K205"/>
      <c r="L205"/>
      <c r="M205"/>
      <c r="N205"/>
      <c r="O205"/>
    </row>
    <row r="206" spans="1:15">
      <c r="A206"/>
      <c r="B206"/>
      <c r="C206"/>
      <c r="F206"/>
      <c r="G206"/>
      <c r="I206"/>
      <c r="K206"/>
      <c r="L206"/>
      <c r="M206"/>
      <c r="N206"/>
      <c r="O206"/>
    </row>
    <row r="207" spans="1:15">
      <c r="A207"/>
      <c r="B207"/>
      <c r="C207"/>
      <c r="F207"/>
      <c r="G207"/>
      <c r="I207"/>
      <c r="K207"/>
      <c r="L207"/>
      <c r="M207"/>
      <c r="N207"/>
      <c r="O207"/>
    </row>
    <row r="208" spans="1:15">
      <c r="A208"/>
      <c r="B208"/>
      <c r="C208"/>
      <c r="F208"/>
      <c r="G208"/>
      <c r="I208"/>
      <c r="K208"/>
      <c r="L208"/>
      <c r="M208"/>
      <c r="N208"/>
      <c r="O208"/>
    </row>
    <row r="209" spans="1:15">
      <c r="A209"/>
      <c r="B209"/>
      <c r="C209"/>
      <c r="F209"/>
      <c r="G209"/>
      <c r="I209"/>
      <c r="K209"/>
      <c r="L209"/>
      <c r="M209"/>
      <c r="N209"/>
      <c r="O209"/>
    </row>
    <row r="210" spans="1:15">
      <c r="A210"/>
      <c r="B210"/>
      <c r="C210"/>
      <c r="F210"/>
      <c r="G210"/>
      <c r="I210"/>
      <c r="K210"/>
      <c r="L210"/>
      <c r="M210"/>
      <c r="N210"/>
      <c r="O210"/>
    </row>
    <row r="211" spans="1:15">
      <c r="A211"/>
      <c r="B211"/>
      <c r="C211"/>
      <c r="F211"/>
      <c r="G211"/>
      <c r="I211"/>
      <c r="K211"/>
      <c r="L211"/>
      <c r="M211"/>
      <c r="N211"/>
      <c r="O211"/>
    </row>
    <row r="212" spans="1:15">
      <c r="A212"/>
      <c r="B212"/>
      <c r="C212"/>
      <c r="F212"/>
      <c r="G212"/>
      <c r="I212"/>
      <c r="K212"/>
      <c r="L212"/>
      <c r="M212"/>
      <c r="N212"/>
      <c r="O212"/>
    </row>
    <row r="213" spans="1:15">
      <c r="A213"/>
      <c r="B213"/>
      <c r="C213"/>
      <c r="F213"/>
      <c r="G213"/>
      <c r="I213"/>
      <c r="K213"/>
      <c r="L213"/>
      <c r="M213"/>
      <c r="N213"/>
      <c r="O213"/>
    </row>
    <row r="214" spans="1:15">
      <c r="A214"/>
      <c r="B214"/>
      <c r="C214"/>
      <c r="F214"/>
      <c r="G214"/>
      <c r="I214"/>
      <c r="K214"/>
      <c r="L214"/>
      <c r="M214"/>
      <c r="N214"/>
      <c r="O214"/>
    </row>
    <row r="215" spans="1:15">
      <c r="A215"/>
      <c r="B215"/>
      <c r="C215"/>
      <c r="F215"/>
      <c r="G215"/>
      <c r="I215"/>
      <c r="K215"/>
      <c r="L215"/>
      <c r="M215"/>
      <c r="N215"/>
      <c r="O215"/>
    </row>
    <row r="216" spans="1:15">
      <c r="A216"/>
      <c r="B216"/>
      <c r="C216"/>
      <c r="F216"/>
      <c r="G216"/>
      <c r="I216"/>
      <c r="K216"/>
      <c r="L216"/>
      <c r="M216"/>
      <c r="N216"/>
      <c r="O216"/>
    </row>
    <row r="217" spans="1:15">
      <c r="A217"/>
      <c r="B217"/>
      <c r="C217"/>
      <c r="F217"/>
      <c r="G217"/>
      <c r="I217"/>
      <c r="K217"/>
      <c r="L217"/>
      <c r="M217"/>
      <c r="N217"/>
      <c r="O217"/>
    </row>
    <row r="218" spans="1:15">
      <c r="A218"/>
      <c r="B218"/>
      <c r="C218"/>
      <c r="F218"/>
      <c r="G218"/>
      <c r="I218"/>
      <c r="K218"/>
      <c r="L218"/>
      <c r="M218"/>
      <c r="N218"/>
      <c r="O218"/>
    </row>
    <row r="219" spans="1:15">
      <c r="A219"/>
      <c r="B219"/>
      <c r="C219"/>
      <c r="F219"/>
      <c r="G219"/>
      <c r="I219"/>
      <c r="K219"/>
      <c r="L219"/>
      <c r="M219"/>
      <c r="N219"/>
      <c r="O219"/>
    </row>
    <row r="220" spans="1:15">
      <c r="A220"/>
      <c r="B220"/>
      <c r="C220"/>
      <c r="F220"/>
      <c r="G220"/>
      <c r="I220"/>
      <c r="K220"/>
      <c r="L220"/>
      <c r="M220"/>
      <c r="N220"/>
      <c r="O220"/>
    </row>
    <row r="221" spans="1:15">
      <c r="A221"/>
      <c r="B221"/>
      <c r="C221"/>
      <c r="F221"/>
      <c r="G221"/>
      <c r="I221"/>
      <c r="K221"/>
      <c r="L221"/>
      <c r="M221"/>
      <c r="N221"/>
      <c r="O221"/>
    </row>
    <row r="222" spans="1:15">
      <c r="A222"/>
      <c r="B222"/>
      <c r="C222"/>
      <c r="F222"/>
      <c r="G222"/>
      <c r="I222"/>
      <c r="K222"/>
      <c r="L222"/>
      <c r="M222"/>
      <c r="N222"/>
      <c r="O222"/>
    </row>
    <row r="223" spans="1:15">
      <c r="A223"/>
      <c r="B223"/>
      <c r="C223"/>
      <c r="F223"/>
      <c r="G223"/>
      <c r="I223"/>
      <c r="K223"/>
      <c r="L223"/>
      <c r="M223"/>
      <c r="N223"/>
      <c r="O223"/>
    </row>
    <row r="224" spans="1:15">
      <c r="A224"/>
      <c r="B224"/>
      <c r="C224"/>
      <c r="F224"/>
      <c r="G224"/>
      <c r="I224"/>
      <c r="K224"/>
      <c r="L224"/>
      <c r="M224"/>
      <c r="N224"/>
      <c r="O224"/>
    </row>
    <row r="225" spans="1:15">
      <c r="A225"/>
      <c r="B225"/>
      <c r="C225"/>
      <c r="F225"/>
      <c r="G225"/>
      <c r="I225" s="147"/>
      <c r="J225"/>
      <c r="K225"/>
      <c r="L225"/>
      <c r="M225"/>
      <c r="N225"/>
      <c r="O225"/>
    </row>
    <row r="226" spans="1:15">
      <c r="A226"/>
      <c r="B226"/>
      <c r="C226"/>
      <c r="F226"/>
      <c r="G226"/>
      <c r="I226" s="147"/>
      <c r="J226"/>
      <c r="K226"/>
      <c r="L226"/>
      <c r="M226"/>
      <c r="N226"/>
      <c r="O226"/>
    </row>
    <row r="227" spans="1:15">
      <c r="A227"/>
      <c r="B227"/>
      <c r="C227"/>
      <c r="F227"/>
      <c r="G227"/>
      <c r="I227" s="147"/>
      <c r="J227"/>
      <c r="K227"/>
      <c r="L227"/>
      <c r="M227"/>
      <c r="N227"/>
      <c r="O227"/>
    </row>
    <row r="228" spans="1:15">
      <c r="A228"/>
      <c r="B228"/>
      <c r="C228"/>
      <c r="F228"/>
      <c r="G228"/>
      <c r="I228" s="147"/>
      <c r="J228"/>
      <c r="K228"/>
      <c r="L228"/>
      <c r="M228"/>
      <c r="N228"/>
      <c r="O228"/>
    </row>
    <row r="229" spans="1:15">
      <c r="A229"/>
      <c r="B229"/>
      <c r="C229"/>
      <c r="F229"/>
      <c r="G229"/>
      <c r="I229" s="147"/>
      <c r="J229"/>
      <c r="K229"/>
      <c r="L229"/>
      <c r="M229"/>
      <c r="N229"/>
      <c r="O229"/>
    </row>
    <row r="230" spans="1:15">
      <c r="A230"/>
      <c r="B230"/>
      <c r="C230"/>
      <c r="F230"/>
      <c r="G230"/>
      <c r="I230" s="147"/>
      <c r="J230"/>
      <c r="K230"/>
      <c r="L230"/>
      <c r="M230"/>
      <c r="N230"/>
      <c r="O230"/>
    </row>
    <row r="231" spans="1:15">
      <c r="A231"/>
      <c r="B231"/>
      <c r="C231"/>
      <c r="F231"/>
      <c r="G231"/>
      <c r="I231" s="147"/>
      <c r="J231"/>
      <c r="K231"/>
      <c r="L231"/>
      <c r="M231"/>
      <c r="N231"/>
      <c r="O231"/>
    </row>
    <row r="232" spans="1:15">
      <c r="A232"/>
      <c r="B232"/>
      <c r="C232"/>
      <c r="F232"/>
      <c r="G232"/>
      <c r="I232" s="147"/>
      <c r="J232"/>
      <c r="K232"/>
      <c r="L232"/>
      <c r="M232"/>
      <c r="N232"/>
      <c r="O232"/>
    </row>
    <row r="233" spans="1:15">
      <c r="A233"/>
      <c r="B233"/>
      <c r="C233"/>
      <c r="F233"/>
      <c r="G233"/>
      <c r="I233" s="147"/>
      <c r="J233"/>
      <c r="K233"/>
      <c r="L233"/>
      <c r="M233"/>
      <c r="N233"/>
      <c r="O233"/>
    </row>
    <row r="234" spans="1:15">
      <c r="A234"/>
      <c r="B234"/>
      <c r="C234"/>
      <c r="F234"/>
      <c r="G234"/>
      <c r="I234" s="147"/>
      <c r="J234"/>
      <c r="K234"/>
      <c r="L234"/>
      <c r="M234"/>
      <c r="N234"/>
      <c r="O234"/>
    </row>
    <row r="235" spans="1:15">
      <c r="A235"/>
      <c r="B235"/>
      <c r="C235"/>
      <c r="F235"/>
      <c r="G235"/>
      <c r="I235" s="147"/>
      <c r="J235"/>
      <c r="K235"/>
      <c r="L235"/>
      <c r="M235"/>
      <c r="N235"/>
      <c r="O235"/>
    </row>
    <row r="236" spans="1:15">
      <c r="A236"/>
      <c r="B236"/>
      <c r="C236"/>
      <c r="F236"/>
      <c r="G236"/>
      <c r="I236" s="147"/>
      <c r="J236"/>
      <c r="K236"/>
      <c r="L236"/>
      <c r="M236"/>
      <c r="N236"/>
      <c r="O236"/>
    </row>
    <row r="237" spans="1:15">
      <c r="A237"/>
      <c r="B237"/>
      <c r="C237"/>
      <c r="F237"/>
      <c r="G237"/>
      <c r="I237" s="147"/>
      <c r="J237"/>
      <c r="K237"/>
      <c r="L237"/>
      <c r="M237"/>
      <c r="N237"/>
      <c r="O237"/>
    </row>
    <row r="238" spans="1:15">
      <c r="A238"/>
      <c r="B238"/>
      <c r="C238"/>
      <c r="F238"/>
      <c r="G238"/>
      <c r="I238" s="147"/>
      <c r="J238"/>
      <c r="K238"/>
      <c r="L238"/>
      <c r="M238"/>
      <c r="N238"/>
      <c r="O238"/>
    </row>
    <row r="239" spans="1:15">
      <c r="A239"/>
      <c r="B239"/>
      <c r="C239"/>
      <c r="F239"/>
      <c r="G239"/>
      <c r="I239" s="147"/>
      <c r="J239"/>
      <c r="K239"/>
      <c r="L239"/>
      <c r="M239"/>
      <c r="N239"/>
      <c r="O239"/>
    </row>
    <row r="240" spans="1:15">
      <c r="A240"/>
      <c r="B240"/>
      <c r="C240"/>
      <c r="F240"/>
      <c r="G240"/>
      <c r="I240" s="147"/>
      <c r="J240"/>
      <c r="K240"/>
      <c r="L240"/>
      <c r="M240"/>
      <c r="N240"/>
      <c r="O240"/>
    </row>
    <row r="241" spans="1:15">
      <c r="A241"/>
      <c r="B241"/>
      <c r="C241"/>
      <c r="F241"/>
      <c r="G241"/>
      <c r="I241" s="147"/>
      <c r="J241"/>
      <c r="K241"/>
      <c r="L241"/>
      <c r="M241"/>
      <c r="N241"/>
      <c r="O241"/>
    </row>
    <row r="242" spans="1:15">
      <c r="A242"/>
      <c r="B242"/>
      <c r="C242"/>
      <c r="F242"/>
      <c r="G242"/>
      <c r="I242" s="147"/>
      <c r="J242"/>
      <c r="K242"/>
      <c r="L242"/>
      <c r="M242"/>
      <c r="N242"/>
      <c r="O242"/>
    </row>
    <row r="243" spans="1:15">
      <c r="A243"/>
      <c r="B243"/>
      <c r="C243"/>
      <c r="F243"/>
      <c r="G243"/>
      <c r="I243" s="147"/>
      <c r="J243"/>
      <c r="K243"/>
      <c r="L243"/>
      <c r="M243"/>
      <c r="N243"/>
      <c r="O243"/>
    </row>
    <row r="244" spans="1:15">
      <c r="A244"/>
      <c r="B244"/>
      <c r="C244"/>
      <c r="F244"/>
      <c r="G244"/>
      <c r="I244" s="147"/>
      <c r="J244"/>
      <c r="K244"/>
      <c r="L244"/>
      <c r="M244"/>
      <c r="N244"/>
      <c r="O244"/>
    </row>
    <row r="245" spans="1:15">
      <c r="A245"/>
      <c r="B245"/>
      <c r="C245"/>
      <c r="F245"/>
      <c r="G245"/>
      <c r="I245" s="147"/>
      <c r="J245"/>
      <c r="K245"/>
      <c r="L245"/>
      <c r="M245"/>
      <c r="N245"/>
      <c r="O245"/>
    </row>
    <row r="246" spans="1:15">
      <c r="A246"/>
      <c r="B246"/>
      <c r="C246"/>
      <c r="D246"/>
      <c r="F246"/>
      <c r="G246"/>
      <c r="I246" s="147"/>
      <c r="K246"/>
      <c r="L246"/>
      <c r="M246"/>
      <c r="N246"/>
      <c r="O246"/>
    </row>
    <row r="247" spans="1:15">
      <c r="A247"/>
      <c r="B247"/>
      <c r="C247"/>
      <c r="D247"/>
      <c r="F247"/>
      <c r="G247"/>
      <c r="I247" s="147"/>
      <c r="K247"/>
      <c r="L247"/>
      <c r="M247"/>
      <c r="N247"/>
      <c r="O247"/>
    </row>
    <row r="248" spans="1:15">
      <c r="A248"/>
      <c r="B248"/>
      <c r="C248"/>
      <c r="D248"/>
      <c r="F248"/>
      <c r="G248"/>
      <c r="I248" s="147"/>
      <c r="K248"/>
      <c r="L248"/>
      <c r="M248"/>
      <c r="N248"/>
      <c r="O248"/>
    </row>
    <row r="249" spans="1:15">
      <c r="A249"/>
      <c r="B249"/>
      <c r="C249"/>
      <c r="D249"/>
      <c r="F249"/>
      <c r="G249"/>
      <c r="I249" s="147"/>
      <c r="K249"/>
      <c r="L249"/>
      <c r="M249"/>
      <c r="N249"/>
      <c r="O249"/>
    </row>
    <row r="250" spans="1:15">
      <c r="A250"/>
      <c r="B250"/>
      <c r="C250"/>
      <c r="D250"/>
      <c r="F250"/>
      <c r="G250"/>
      <c r="I250" s="147"/>
      <c r="K250"/>
      <c r="L250"/>
      <c r="M250"/>
      <c r="N250"/>
      <c r="O250"/>
    </row>
    <row r="251" spans="1:15">
      <c r="A251"/>
      <c r="B251"/>
      <c r="C251"/>
      <c r="D251"/>
      <c r="F251"/>
      <c r="G251"/>
      <c r="I251" s="147"/>
      <c r="K251"/>
      <c r="L251"/>
      <c r="M251"/>
      <c r="N251"/>
      <c r="O251"/>
    </row>
    <row r="252" spans="1:15">
      <c r="A252"/>
      <c r="B252"/>
      <c r="C252"/>
      <c r="D252"/>
      <c r="F252"/>
      <c r="G252"/>
      <c r="I252" s="147"/>
      <c r="K252"/>
      <c r="L252"/>
      <c r="M252"/>
      <c r="N252"/>
      <c r="O252"/>
    </row>
    <row r="253" spans="1:15">
      <c r="A253"/>
      <c r="B253"/>
      <c r="C253"/>
      <c r="D253"/>
      <c r="E253"/>
      <c r="F253"/>
      <c r="G253"/>
      <c r="I253" s="147"/>
      <c r="K253" s="31"/>
      <c r="L253"/>
      <c r="M253"/>
      <c r="N253"/>
      <c r="O253"/>
    </row>
    <row r="254" spans="1:15">
      <c r="A254"/>
      <c r="B254"/>
      <c r="C254"/>
      <c r="D254"/>
      <c r="E254"/>
      <c r="F254"/>
      <c r="G254"/>
      <c r="I254" s="147"/>
      <c r="K254" s="31"/>
      <c r="L254"/>
      <c r="M254"/>
      <c r="N254"/>
      <c r="O254"/>
    </row>
    <row r="255" spans="1:15">
      <c r="A255"/>
      <c r="B255"/>
      <c r="C255"/>
      <c r="D255"/>
      <c r="E255"/>
      <c r="F255"/>
      <c r="G255"/>
      <c r="I255" s="147"/>
      <c r="K255" s="31"/>
      <c r="L255"/>
      <c r="M255"/>
      <c r="N255"/>
      <c r="O255"/>
    </row>
    <row r="256" spans="1:15">
      <c r="A256"/>
      <c r="B256"/>
      <c r="C256"/>
      <c r="D256"/>
      <c r="E256"/>
      <c r="F256"/>
      <c r="G256"/>
      <c r="I256" s="147"/>
      <c r="K256" s="31"/>
      <c r="L256"/>
      <c r="M256"/>
      <c r="N256"/>
      <c r="O256"/>
    </row>
    <row r="257" spans="1:15">
      <c r="A257"/>
      <c r="B257"/>
      <c r="C257"/>
      <c r="D257"/>
      <c r="E257"/>
      <c r="F257"/>
      <c r="G257"/>
      <c r="I257" s="147"/>
      <c r="K257" s="31"/>
      <c r="L257"/>
      <c r="M257"/>
      <c r="N257"/>
      <c r="O257"/>
    </row>
    <row r="258" spans="1:15">
      <c r="A258"/>
      <c r="B258"/>
      <c r="C258"/>
      <c r="D258"/>
      <c r="E258"/>
      <c r="F258"/>
      <c r="G258"/>
      <c r="I258" s="147"/>
      <c r="K258" s="31"/>
      <c r="L258"/>
      <c r="M258"/>
      <c r="N258"/>
      <c r="O258"/>
    </row>
    <row r="259" spans="1:15">
      <c r="A259"/>
      <c r="B259"/>
      <c r="C259"/>
      <c r="D259"/>
      <c r="E259"/>
      <c r="F259"/>
      <c r="G259"/>
      <c r="I259" s="147"/>
      <c r="K259" s="31"/>
      <c r="L259"/>
      <c r="M259"/>
      <c r="N259"/>
      <c r="O259"/>
    </row>
    <row r="260" spans="1:15">
      <c r="A260"/>
      <c r="B260"/>
      <c r="C260"/>
      <c r="D260"/>
      <c r="E260"/>
      <c r="F260"/>
      <c r="G260"/>
      <c r="I260" s="147"/>
      <c r="K260" s="31"/>
      <c r="L260"/>
      <c r="M260"/>
      <c r="N260"/>
      <c r="O260"/>
    </row>
    <row r="261" spans="1:15">
      <c r="A261"/>
      <c r="B261"/>
      <c r="C261"/>
      <c r="D261"/>
      <c r="E261"/>
      <c r="F261"/>
      <c r="G261"/>
      <c r="I261" s="147"/>
      <c r="K261" s="31"/>
      <c r="L261"/>
      <c r="M261"/>
      <c r="N261"/>
      <c r="O261"/>
    </row>
    <row r="262" spans="1:15">
      <c r="A262"/>
      <c r="B262"/>
      <c r="C262"/>
      <c r="D262"/>
      <c r="E262"/>
      <c r="F262"/>
      <c r="G262"/>
      <c r="I262" s="147"/>
      <c r="K262" s="31"/>
      <c r="L262"/>
      <c r="M262"/>
      <c r="N262"/>
      <c r="O262"/>
    </row>
    <row r="263" spans="1:15">
      <c r="A263"/>
      <c r="B263"/>
      <c r="C263"/>
      <c r="D263"/>
      <c r="E263"/>
      <c r="F263"/>
      <c r="G263"/>
      <c r="I263" s="147"/>
      <c r="K263" s="31"/>
      <c r="L263"/>
      <c r="M263"/>
      <c r="N263"/>
      <c r="O263"/>
    </row>
    <row r="264" spans="1:15">
      <c r="A264"/>
      <c r="B264"/>
      <c r="C264"/>
      <c r="D264"/>
      <c r="E264"/>
      <c r="F264"/>
      <c r="G264"/>
      <c r="I264" s="147"/>
      <c r="K264" s="31"/>
      <c r="L264"/>
      <c r="M264"/>
      <c r="N264"/>
      <c r="O264"/>
    </row>
    <row r="265" spans="1:15">
      <c r="A265"/>
      <c r="B265"/>
      <c r="C265"/>
      <c r="D265"/>
      <c r="E265"/>
      <c r="F265"/>
      <c r="G265"/>
      <c r="I265" s="147"/>
      <c r="K265" s="31"/>
      <c r="L265"/>
      <c r="M265"/>
      <c r="N265"/>
      <c r="O265"/>
    </row>
    <row r="266" spans="1:15">
      <c r="A266"/>
      <c r="B266"/>
      <c r="C266"/>
      <c r="D266"/>
      <c r="E266"/>
      <c r="F266"/>
      <c r="G266"/>
      <c r="I266" s="147"/>
      <c r="K266" s="31"/>
      <c r="L266"/>
      <c r="M266"/>
      <c r="N266"/>
      <c r="O266"/>
    </row>
    <row r="267" spans="1:15">
      <c r="A267"/>
      <c r="B267"/>
      <c r="C267"/>
      <c r="D267"/>
      <c r="E267"/>
      <c r="F267"/>
      <c r="G267"/>
      <c r="I267" s="147"/>
      <c r="K267" s="31"/>
      <c r="L267"/>
      <c r="M267"/>
      <c r="N267"/>
      <c r="O267"/>
    </row>
    <row r="268" spans="1:15">
      <c r="A268"/>
      <c r="B268"/>
      <c r="C268"/>
      <c r="D268"/>
      <c r="E268"/>
      <c r="F268"/>
      <c r="G268"/>
      <c r="I268" s="147"/>
      <c r="K268" s="31"/>
      <c r="L268"/>
      <c r="M268"/>
      <c r="N268"/>
      <c r="O268"/>
    </row>
    <row r="269" spans="1:15">
      <c r="A269"/>
      <c r="B269"/>
      <c r="C269"/>
      <c r="D269"/>
      <c r="E269"/>
      <c r="F269"/>
      <c r="G269"/>
      <c r="I269" s="147"/>
      <c r="K269" s="31"/>
      <c r="L269"/>
      <c r="M269"/>
      <c r="N269"/>
      <c r="O269"/>
    </row>
    <row r="270" spans="1:15">
      <c r="A270"/>
      <c r="B270"/>
      <c r="C270"/>
      <c r="D270"/>
      <c r="E270"/>
      <c r="F270"/>
      <c r="G270"/>
      <c r="I270" s="147"/>
      <c r="K270" s="31"/>
      <c r="L270"/>
      <c r="M270"/>
      <c r="N270"/>
      <c r="O270"/>
    </row>
    <row r="271" spans="1:15">
      <c r="A271"/>
      <c r="B271"/>
      <c r="C271"/>
      <c r="D271"/>
      <c r="E271"/>
      <c r="F271"/>
      <c r="G271"/>
      <c r="I271" s="147"/>
      <c r="K271" s="31"/>
      <c r="L271"/>
      <c r="M271"/>
      <c r="N271"/>
      <c r="O271"/>
    </row>
    <row r="272" spans="1:15">
      <c r="A272"/>
      <c r="B272"/>
      <c r="C272"/>
      <c r="D272"/>
      <c r="E272"/>
      <c r="F272"/>
      <c r="G272"/>
      <c r="I272" s="147"/>
      <c r="K272" s="31"/>
      <c r="L272"/>
      <c r="M272"/>
      <c r="N272"/>
      <c r="O272"/>
    </row>
    <row r="273" spans="1:15">
      <c r="A273"/>
      <c r="B273"/>
      <c r="C273"/>
      <c r="D273"/>
      <c r="E273"/>
      <c r="F273"/>
      <c r="G273"/>
      <c r="I273" s="147"/>
      <c r="K273" s="31"/>
      <c r="L273"/>
      <c r="M273"/>
      <c r="N273"/>
      <c r="O273"/>
    </row>
    <row r="274" spans="1:15">
      <c r="A274"/>
      <c r="B274"/>
      <c r="C274"/>
      <c r="D274"/>
      <c r="E274"/>
      <c r="F274"/>
      <c r="G274"/>
      <c r="I274" s="147"/>
      <c r="K274" s="31"/>
      <c r="L274"/>
      <c r="M274"/>
      <c r="N274"/>
      <c r="O274"/>
    </row>
    <row r="275" spans="1:15">
      <c r="A275"/>
      <c r="B275"/>
      <c r="C275"/>
      <c r="D275"/>
      <c r="E275"/>
      <c r="F275"/>
      <c r="G275"/>
      <c r="I275" s="147"/>
      <c r="K275" s="31"/>
      <c r="L275"/>
      <c r="M275"/>
      <c r="N275"/>
      <c r="O275"/>
    </row>
    <row r="276" spans="1:15">
      <c r="A276"/>
      <c r="B276"/>
      <c r="C276"/>
      <c r="D276"/>
      <c r="E276"/>
      <c r="F276"/>
      <c r="G276"/>
      <c r="I276" s="147"/>
      <c r="K276" s="31"/>
      <c r="L276"/>
      <c r="M276"/>
      <c r="N276"/>
      <c r="O276"/>
    </row>
    <row r="277" spans="1:15">
      <c r="A277"/>
      <c r="B277"/>
      <c r="C277"/>
      <c r="D277"/>
      <c r="E277"/>
      <c r="F277"/>
      <c r="G277"/>
      <c r="H277"/>
      <c r="I277" s="242"/>
      <c r="J277" s="242"/>
      <c r="K277"/>
      <c r="L277"/>
      <c r="M277"/>
      <c r="N277"/>
      <c r="O277"/>
    </row>
    <row r="278" spans="1:15">
      <c r="A278"/>
      <c r="B278"/>
      <c r="C278"/>
      <c r="D278"/>
      <c r="E278"/>
      <c r="F278"/>
      <c r="G278"/>
      <c r="H278"/>
      <c r="I278" s="242"/>
      <c r="J278" s="242"/>
      <c r="K278"/>
      <c r="L278"/>
      <c r="M278"/>
      <c r="N278"/>
      <c r="O278"/>
    </row>
    <row r="279" spans="1:15">
      <c r="A279"/>
      <c r="B279"/>
      <c r="C279"/>
      <c r="D279"/>
      <c r="E279"/>
      <c r="F279"/>
      <c r="G279"/>
      <c r="H279"/>
      <c r="I279" s="242"/>
      <c r="J279" s="242"/>
      <c r="K279"/>
      <c r="L279"/>
      <c r="M279"/>
      <c r="N279"/>
      <c r="O279"/>
    </row>
    <row r="280" spans="1:15">
      <c r="A280"/>
      <c r="B280"/>
      <c r="C280"/>
      <c r="D280"/>
      <c r="E280"/>
      <c r="F280"/>
      <c r="G280"/>
      <c r="H280"/>
      <c r="I280" s="242"/>
      <c r="J280" s="242"/>
      <c r="K280"/>
      <c r="L280"/>
      <c r="M280"/>
      <c r="N280"/>
      <c r="O280"/>
    </row>
    <row r="281" spans="1:15">
      <c r="A281"/>
      <c r="B281"/>
      <c r="C281"/>
      <c r="D281"/>
      <c r="E281"/>
      <c r="F281"/>
      <c r="G281"/>
      <c r="H281"/>
      <c r="I281" s="242"/>
      <c r="J281" s="242"/>
      <c r="K281"/>
      <c r="L281"/>
      <c r="M281"/>
      <c r="N281"/>
      <c r="O281"/>
    </row>
    <row r="282" spans="1:15">
      <c r="A282"/>
      <c r="B282"/>
      <c r="C282"/>
      <c r="D282"/>
      <c r="E282"/>
      <c r="F282"/>
      <c r="G282"/>
      <c r="H282"/>
      <c r="I282" s="242"/>
      <c r="J282" s="242"/>
      <c r="K282"/>
      <c r="L282"/>
      <c r="M282"/>
      <c r="N282"/>
      <c r="O282"/>
    </row>
    <row r="283" spans="1:15">
      <c r="A283"/>
      <c r="B283"/>
      <c r="C283"/>
      <c r="D283"/>
      <c r="E283"/>
      <c r="F283"/>
      <c r="G283"/>
      <c r="H283"/>
      <c r="I283" s="242"/>
      <c r="J283" s="242"/>
      <c r="K283"/>
      <c r="L283"/>
      <c r="M283"/>
      <c r="N283"/>
      <c r="O283"/>
    </row>
    <row r="284" spans="1:15">
      <c r="A284"/>
      <c r="B284"/>
      <c r="C284"/>
      <c r="D284"/>
      <c r="E284"/>
      <c r="F284"/>
      <c r="G284"/>
      <c r="H284"/>
      <c r="I284" s="242"/>
      <c r="J284" s="242"/>
      <c r="K284"/>
      <c r="L284"/>
      <c r="M284"/>
      <c r="N284"/>
      <c r="O284"/>
    </row>
    <row r="285" spans="1:15">
      <c r="A285"/>
      <c r="B285"/>
      <c r="C285"/>
      <c r="D285"/>
      <c r="E285"/>
      <c r="F285"/>
      <c r="G285"/>
      <c r="H285"/>
      <c r="I285" s="242"/>
      <c r="J285" s="242"/>
      <c r="K285"/>
      <c r="L285"/>
      <c r="M285"/>
      <c r="N285"/>
      <c r="O285"/>
    </row>
    <row r="286" spans="1:15">
      <c r="A286"/>
      <c r="B286"/>
      <c r="C286"/>
      <c r="D286"/>
      <c r="E286"/>
      <c r="F286"/>
      <c r="G286"/>
      <c r="H286"/>
      <c r="I286" s="242"/>
      <c r="J286" s="242"/>
      <c r="K286"/>
      <c r="L286"/>
      <c r="M286"/>
      <c r="N286"/>
      <c r="O286"/>
    </row>
    <row r="287" spans="1:15">
      <c r="A287"/>
      <c r="B287"/>
      <c r="C287"/>
      <c r="D287"/>
      <c r="E287"/>
      <c r="F287"/>
      <c r="G287"/>
      <c r="H287"/>
      <c r="I287" s="242"/>
      <c r="J287" s="242"/>
      <c r="K287"/>
      <c r="L287"/>
      <c r="M287"/>
      <c r="N287"/>
      <c r="O287"/>
    </row>
    <row r="288" spans="1:15">
      <c r="A288"/>
      <c r="B288"/>
      <c r="C288"/>
      <c r="D288"/>
      <c r="E288"/>
      <c r="F288"/>
      <c r="G288"/>
      <c r="H288"/>
      <c r="I288" s="242"/>
      <c r="J288" s="242"/>
      <c r="K288"/>
      <c r="L288"/>
      <c r="M288"/>
      <c r="N288"/>
      <c r="O288"/>
    </row>
    <row r="289" spans="1:15">
      <c r="A289"/>
      <c r="B289"/>
      <c r="C289"/>
      <c r="D289"/>
      <c r="E289"/>
      <c r="F289"/>
      <c r="G289"/>
      <c r="H289"/>
      <c r="I289" s="242"/>
      <c r="J289" s="242"/>
      <c r="K289"/>
      <c r="L289"/>
      <c r="M289"/>
      <c r="N289"/>
      <c r="O289"/>
    </row>
    <row r="290" spans="1:15">
      <c r="A290"/>
      <c r="B290"/>
      <c r="C290"/>
      <c r="D290"/>
      <c r="E290"/>
      <c r="F290"/>
      <c r="G290"/>
      <c r="H290"/>
      <c r="I290" s="242"/>
      <c r="J290" s="242"/>
      <c r="K290"/>
      <c r="L290"/>
      <c r="M290"/>
      <c r="N290"/>
      <c r="O290"/>
    </row>
    <row r="291" spans="1:15">
      <c r="A291"/>
      <c r="B291"/>
      <c r="C291"/>
      <c r="D291"/>
      <c r="E291"/>
      <c r="F291"/>
      <c r="G291"/>
      <c r="H291"/>
      <c r="I291" s="242"/>
      <c r="J291" s="242"/>
      <c r="K291"/>
      <c r="L291"/>
      <c r="M291"/>
      <c r="N291"/>
      <c r="O291"/>
    </row>
    <row r="292" spans="1:15">
      <c r="A292"/>
      <c r="B292"/>
      <c r="C292"/>
      <c r="D292"/>
      <c r="E292"/>
      <c r="F292"/>
      <c r="G292"/>
      <c r="H292"/>
      <c r="I292" s="242"/>
      <c r="J292" s="242"/>
      <c r="K292"/>
      <c r="L292"/>
      <c r="M292"/>
      <c r="N292"/>
      <c r="O292"/>
    </row>
    <row r="293" spans="1:15">
      <c r="A293"/>
      <c r="B293"/>
      <c r="C293"/>
      <c r="D293"/>
      <c r="E293"/>
      <c r="F293"/>
      <c r="G293"/>
      <c r="H293"/>
      <c r="I293" s="242"/>
      <c r="J293" s="242"/>
      <c r="K293"/>
      <c r="L293"/>
      <c r="M293"/>
      <c r="N293"/>
      <c r="O293"/>
    </row>
    <row r="294" spans="1:15">
      <c r="A294"/>
      <c r="B294"/>
      <c r="C294"/>
      <c r="D294"/>
      <c r="E294"/>
      <c r="F294"/>
      <c r="G294"/>
      <c r="H294"/>
      <c r="I294" s="242"/>
      <c r="J294" s="242"/>
      <c r="K294"/>
      <c r="L294"/>
      <c r="M294"/>
      <c r="N294"/>
      <c r="O294"/>
    </row>
    <row r="295" spans="1:15">
      <c r="A295"/>
      <c r="B295"/>
      <c r="C295"/>
      <c r="D295"/>
      <c r="E295"/>
      <c r="F295"/>
      <c r="G295"/>
      <c r="H295"/>
      <c r="I295" s="242"/>
      <c r="J295" s="242"/>
      <c r="K295"/>
      <c r="L295"/>
      <c r="M295"/>
      <c r="N295"/>
      <c r="O295"/>
    </row>
    <row r="296" spans="1:15">
      <c r="A296"/>
      <c r="B296"/>
      <c r="C296"/>
      <c r="D296"/>
      <c r="E296"/>
      <c r="F296"/>
      <c r="G296"/>
      <c r="H296"/>
      <c r="I296" s="242"/>
      <c r="J296" s="242"/>
      <c r="K296"/>
      <c r="L296"/>
      <c r="M296"/>
      <c r="N296"/>
      <c r="O296"/>
    </row>
    <row r="297" spans="1:15">
      <c r="A297"/>
      <c r="B297"/>
      <c r="C297"/>
      <c r="D297"/>
      <c r="E297"/>
      <c r="F297"/>
      <c r="G297"/>
      <c r="H297"/>
      <c r="I297" s="242"/>
      <c r="J297" s="242"/>
      <c r="K297"/>
      <c r="L297"/>
      <c r="M297"/>
      <c r="N297"/>
      <c r="O297"/>
    </row>
    <row r="298" spans="1:15">
      <c r="A298"/>
      <c r="B298"/>
      <c r="C298"/>
      <c r="D298"/>
      <c r="E298"/>
      <c r="F298"/>
      <c r="G298"/>
      <c r="H298"/>
      <c r="I298" s="242"/>
      <c r="J298" s="242"/>
      <c r="K298"/>
      <c r="L298"/>
      <c r="M298"/>
      <c r="N298"/>
      <c r="O298"/>
    </row>
    <row r="299" spans="1:15">
      <c r="A299"/>
      <c r="B299"/>
      <c r="C299"/>
      <c r="D299"/>
      <c r="E299"/>
      <c r="F299"/>
      <c r="G299"/>
      <c r="H299"/>
      <c r="I299" s="242"/>
      <c r="J299" s="242"/>
      <c r="K299"/>
      <c r="L299"/>
      <c r="M299"/>
      <c r="N299"/>
      <c r="O299"/>
    </row>
    <row r="300" spans="1:15">
      <c r="A300"/>
      <c r="B300"/>
      <c r="C300"/>
      <c r="D300"/>
      <c r="E300"/>
      <c r="F300"/>
      <c r="G300"/>
      <c r="H300"/>
      <c r="I300" s="242"/>
      <c r="J300" s="242"/>
      <c r="K300"/>
      <c r="L300"/>
      <c r="M300"/>
      <c r="N300"/>
      <c r="O300"/>
    </row>
    <row r="301" spans="1:15">
      <c r="A301"/>
      <c r="B301"/>
      <c r="C301"/>
      <c r="D301"/>
      <c r="E301"/>
      <c r="F301"/>
      <c r="G301"/>
      <c r="H301"/>
      <c r="I301" s="242"/>
      <c r="J301" s="242"/>
      <c r="K301"/>
      <c r="L301"/>
      <c r="M301"/>
      <c r="N301"/>
      <c r="O301"/>
    </row>
    <row r="302" spans="1:15">
      <c r="A302"/>
      <c r="B302"/>
      <c r="C302"/>
      <c r="D302"/>
      <c r="E302"/>
      <c r="F302"/>
      <c r="G302"/>
      <c r="H302"/>
      <c r="I302" s="242"/>
      <c r="J302" s="242"/>
      <c r="K302"/>
      <c r="L302"/>
      <c r="M302"/>
      <c r="N302"/>
      <c r="O302"/>
    </row>
    <row r="303" spans="1:15">
      <c r="A303"/>
      <c r="B303"/>
      <c r="C303"/>
      <c r="D303"/>
      <c r="E303"/>
      <c r="F303"/>
      <c r="G303"/>
      <c r="H303"/>
      <c r="I303" s="242"/>
      <c r="J303" s="242"/>
      <c r="K303"/>
      <c r="L303"/>
      <c r="M303"/>
      <c r="N303"/>
      <c r="O303"/>
    </row>
    <row r="304" spans="1:15">
      <c r="A304"/>
      <c r="B304"/>
      <c r="C304"/>
      <c r="D304"/>
      <c r="E304"/>
      <c r="F304"/>
      <c r="G304"/>
      <c r="H304"/>
      <c r="I304" s="242"/>
      <c r="J304" s="242"/>
      <c r="K304"/>
      <c r="L304"/>
      <c r="M304"/>
      <c r="N304"/>
      <c r="O304"/>
    </row>
    <row r="305" spans="1:15">
      <c r="A305"/>
      <c r="B305"/>
      <c r="C305"/>
      <c r="D305"/>
      <c r="E305"/>
      <c r="F305"/>
      <c r="G305"/>
      <c r="H305"/>
      <c r="I305" s="242"/>
      <c r="J305" s="242"/>
      <c r="K305"/>
      <c r="L305"/>
      <c r="M305"/>
      <c r="N305"/>
      <c r="O305"/>
    </row>
    <row r="306" spans="1:15">
      <c r="A306"/>
      <c r="B306"/>
      <c r="C306"/>
      <c r="D306"/>
      <c r="E306"/>
      <c r="F306"/>
      <c r="G306"/>
      <c r="H306"/>
      <c r="I306" s="242"/>
      <c r="J306" s="242"/>
      <c r="K306"/>
      <c r="L306"/>
      <c r="M306"/>
      <c r="N306"/>
      <c r="O306"/>
    </row>
    <row r="307" spans="1:15">
      <c r="A307"/>
      <c r="B307"/>
      <c r="C307"/>
      <c r="D307"/>
      <c r="E307"/>
      <c r="F307"/>
      <c r="G307"/>
      <c r="H307"/>
      <c r="I307" s="242"/>
      <c r="J307" s="242"/>
      <c r="K307"/>
      <c r="L307"/>
      <c r="M307"/>
      <c r="N307"/>
      <c r="O307"/>
    </row>
    <row r="308" spans="1:15">
      <c r="A308"/>
      <c r="B308"/>
      <c r="C308"/>
      <c r="D308"/>
      <c r="E308"/>
      <c r="F308"/>
      <c r="G308"/>
      <c r="H308"/>
      <c r="I308" s="242"/>
      <c r="J308" s="242"/>
      <c r="K308"/>
      <c r="L308"/>
      <c r="M308"/>
      <c r="N308"/>
      <c r="O308"/>
    </row>
    <row r="309" spans="1:15">
      <c r="A309"/>
      <c r="B309"/>
      <c r="C309"/>
      <c r="D309"/>
      <c r="E309"/>
      <c r="F309"/>
      <c r="G309"/>
      <c r="H309"/>
      <c r="I309" s="242"/>
      <c r="J309" s="242"/>
      <c r="K309"/>
      <c r="L309"/>
      <c r="M309"/>
      <c r="N309"/>
      <c r="O309"/>
    </row>
    <row r="310" spans="1:15">
      <c r="A310"/>
      <c r="B310"/>
      <c r="C310"/>
      <c r="D310"/>
      <c r="E310"/>
      <c r="F310"/>
      <c r="G310"/>
      <c r="H310"/>
      <c r="I310" s="242"/>
      <c r="J310" s="242"/>
      <c r="K310"/>
      <c r="L310"/>
      <c r="M310"/>
      <c r="N310"/>
      <c r="O310"/>
    </row>
    <row r="311" spans="1:15">
      <c r="A311"/>
      <c r="B311"/>
      <c r="C311"/>
      <c r="D311"/>
      <c r="E311"/>
      <c r="F311"/>
      <c r="G311"/>
      <c r="H311"/>
      <c r="I311" s="242"/>
      <c r="J311" s="242"/>
      <c r="K311"/>
      <c r="L311"/>
      <c r="M311"/>
      <c r="N311"/>
      <c r="O311"/>
    </row>
    <row r="312" spans="1:15">
      <c r="A312"/>
      <c r="B312"/>
      <c r="C312"/>
      <c r="D312"/>
      <c r="E312"/>
      <c r="F312"/>
      <c r="G312"/>
      <c r="H312"/>
      <c r="I312" s="242"/>
      <c r="J312" s="242"/>
      <c r="K312"/>
      <c r="L312"/>
      <c r="M312"/>
      <c r="N312"/>
      <c r="O312"/>
    </row>
    <row r="313" spans="1:15">
      <c r="A313"/>
      <c r="B313"/>
      <c r="C313"/>
      <c r="D313"/>
      <c r="E313"/>
      <c r="F313"/>
      <c r="G313"/>
      <c r="H313"/>
      <c r="I313" s="242"/>
      <c r="J313" s="242"/>
      <c r="K313"/>
      <c r="L313"/>
      <c r="M313"/>
      <c r="N313"/>
      <c r="O313"/>
    </row>
    <row r="314" spans="1:15">
      <c r="A314"/>
      <c r="B314"/>
      <c r="C314"/>
      <c r="D314"/>
      <c r="E314"/>
      <c r="F314"/>
      <c r="G314"/>
      <c r="H314"/>
      <c r="I314" s="242"/>
      <c r="J314" s="242"/>
      <c r="K314"/>
      <c r="L314"/>
      <c r="M314"/>
      <c r="N314"/>
      <c r="O314"/>
    </row>
    <row r="315" spans="1:15">
      <c r="A315"/>
      <c r="B315"/>
      <c r="C315"/>
      <c r="D315"/>
      <c r="E315"/>
      <c r="F315"/>
      <c r="G315"/>
      <c r="H315"/>
      <c r="I315" s="242"/>
      <c r="J315" s="242"/>
      <c r="K315"/>
      <c r="L315"/>
      <c r="M315"/>
      <c r="N315"/>
      <c r="O315"/>
    </row>
    <row r="316" spans="1:15">
      <c r="A316"/>
      <c r="B316"/>
      <c r="C316"/>
      <c r="D316"/>
      <c r="E316"/>
      <c r="F316"/>
      <c r="G316"/>
      <c r="H316"/>
      <c r="I316" s="242"/>
      <c r="J316" s="242"/>
      <c r="K316"/>
      <c r="L316"/>
      <c r="M316"/>
      <c r="N316"/>
      <c r="O316"/>
    </row>
    <row r="317" spans="1:15">
      <c r="A317"/>
      <c r="B317"/>
      <c r="C317"/>
      <c r="D317"/>
      <c r="E317"/>
      <c r="F317"/>
      <c r="G317"/>
      <c r="H317"/>
      <c r="I317" s="242"/>
      <c r="J317" s="242"/>
      <c r="K317"/>
      <c r="L317"/>
      <c r="M317"/>
      <c r="N317"/>
      <c r="O317"/>
    </row>
    <row r="318" spans="1:15">
      <c r="A318"/>
      <c r="B318"/>
      <c r="C318"/>
      <c r="D318"/>
      <c r="E318"/>
      <c r="F318"/>
      <c r="G318"/>
      <c r="H318"/>
      <c r="I318" s="242"/>
      <c r="J318" s="242"/>
      <c r="K318"/>
      <c r="L318"/>
      <c r="M318"/>
      <c r="N318"/>
      <c r="O318"/>
    </row>
    <row r="319" spans="1:15">
      <c r="A319"/>
      <c r="B319"/>
      <c r="C319"/>
      <c r="D319"/>
      <c r="E319"/>
      <c r="F319"/>
      <c r="G319"/>
      <c r="H319"/>
      <c r="I319" s="242"/>
      <c r="J319" s="242"/>
      <c r="K319"/>
      <c r="L319"/>
      <c r="M319"/>
      <c r="N319"/>
      <c r="O319"/>
    </row>
    <row r="320" spans="1:15">
      <c r="A320"/>
      <c r="B320"/>
      <c r="C320"/>
      <c r="D320"/>
      <c r="E320"/>
      <c r="F320"/>
      <c r="G320"/>
      <c r="H320"/>
      <c r="I320" s="242"/>
      <c r="J320" s="242"/>
      <c r="K320"/>
      <c r="L320"/>
      <c r="M320"/>
      <c r="N320"/>
      <c r="O320"/>
    </row>
    <row r="321" spans="1:15">
      <c r="A321"/>
      <c r="B321"/>
      <c r="C321"/>
      <c r="D321"/>
      <c r="E321"/>
      <c r="F321"/>
      <c r="G321"/>
      <c r="H321"/>
      <c r="I321" s="242"/>
      <c r="J321" s="242"/>
      <c r="K321"/>
      <c r="L321"/>
      <c r="M321"/>
      <c r="N321"/>
      <c r="O321"/>
    </row>
    <row r="322" spans="1:15">
      <c r="A322"/>
      <c r="B322"/>
      <c r="C322"/>
      <c r="D322"/>
      <c r="E322"/>
      <c r="F322"/>
      <c r="G322"/>
      <c r="H322"/>
      <c r="I322" s="242"/>
      <c r="J322" s="242"/>
      <c r="K322"/>
      <c r="L322"/>
      <c r="M322"/>
      <c r="N322"/>
      <c r="O322"/>
    </row>
    <row r="323" spans="1:15">
      <c r="A323"/>
      <c r="B323"/>
      <c r="C323"/>
      <c r="D323"/>
      <c r="E323"/>
      <c r="F323"/>
      <c r="G323"/>
      <c r="H323"/>
      <c r="I323" s="242"/>
      <c r="J323" s="242"/>
      <c r="K323"/>
      <c r="L323"/>
      <c r="M323"/>
      <c r="N323"/>
      <c r="O323"/>
    </row>
    <row r="324" spans="1:15">
      <c r="A324"/>
      <c r="B324"/>
      <c r="C324"/>
      <c r="D324"/>
      <c r="E324"/>
      <c r="F324"/>
      <c r="G324"/>
      <c r="H324"/>
      <c r="I324" s="242"/>
      <c r="J324" s="242"/>
      <c r="K324"/>
      <c r="L324"/>
      <c r="M324"/>
      <c r="N324"/>
      <c r="O324"/>
    </row>
    <row r="325" spans="1:15">
      <c r="A325"/>
      <c r="B325"/>
      <c r="C325"/>
      <c r="D325"/>
      <c r="E325"/>
      <c r="F325"/>
      <c r="G325"/>
      <c r="H325"/>
      <c r="I325" s="242"/>
      <c r="J325" s="242"/>
      <c r="K325"/>
      <c r="L325"/>
      <c r="M325"/>
      <c r="N325"/>
      <c r="O325"/>
    </row>
    <row r="326" spans="1:15">
      <c r="A326"/>
      <c r="B326"/>
      <c r="C326"/>
      <c r="D326"/>
      <c r="E326"/>
      <c r="F326"/>
      <c r="G326"/>
      <c r="H326"/>
      <c r="I326" s="242"/>
      <c r="J326" s="242"/>
      <c r="K326"/>
      <c r="L326"/>
      <c r="M326"/>
      <c r="N326"/>
      <c r="O326"/>
    </row>
    <row r="327" spans="1:15">
      <c r="A327"/>
      <c r="B327"/>
      <c r="C327"/>
      <c r="D327"/>
      <c r="E327"/>
      <c r="F327"/>
      <c r="G327"/>
      <c r="H327"/>
      <c r="I327" s="242"/>
      <c r="J327" s="242"/>
      <c r="K327"/>
      <c r="L327"/>
      <c r="M327"/>
      <c r="N327"/>
      <c r="O327"/>
    </row>
    <row r="328" spans="1:15">
      <c r="A328"/>
      <c r="B328"/>
      <c r="C328"/>
      <c r="D328"/>
      <c r="E328"/>
      <c r="F328"/>
      <c r="G328"/>
      <c r="H328"/>
      <c r="I328" s="242"/>
      <c r="J328" s="242"/>
      <c r="K328"/>
      <c r="L328"/>
      <c r="M328"/>
      <c r="N328"/>
      <c r="O328"/>
    </row>
    <row r="329" spans="1:15">
      <c r="A329"/>
      <c r="B329"/>
      <c r="C329"/>
      <c r="D329"/>
      <c r="E329"/>
      <c r="F329"/>
      <c r="G329"/>
      <c r="H329"/>
      <c r="I329" s="242"/>
      <c r="J329" s="242"/>
      <c r="K329"/>
      <c r="L329"/>
      <c r="M329"/>
      <c r="N329"/>
      <c r="O329"/>
    </row>
    <row r="330" spans="1:15">
      <c r="A330"/>
      <c r="B330"/>
      <c r="C330"/>
      <c r="D330"/>
      <c r="E330"/>
      <c r="F330"/>
      <c r="G330"/>
      <c r="H330"/>
      <c r="I330" s="242"/>
      <c r="J330" s="242"/>
      <c r="K330"/>
      <c r="L330"/>
      <c r="M330"/>
      <c r="N330"/>
      <c r="O330"/>
    </row>
    <row r="331" spans="1:15">
      <c r="A331"/>
      <c r="B331"/>
      <c r="C331"/>
      <c r="D331"/>
      <c r="E331"/>
      <c r="F331"/>
      <c r="G331"/>
      <c r="H331"/>
      <c r="I331" s="242"/>
      <c r="J331" s="242"/>
      <c r="K331"/>
      <c r="L331"/>
      <c r="M331"/>
      <c r="N331"/>
      <c r="O331"/>
    </row>
    <row r="332" spans="1:15">
      <c r="A332"/>
      <c r="B332"/>
      <c r="C332"/>
      <c r="D332"/>
      <c r="E332"/>
      <c r="F332"/>
      <c r="G332"/>
      <c r="H332"/>
      <c r="I332" s="242"/>
      <c r="J332" s="242"/>
      <c r="K332"/>
      <c r="L332"/>
      <c r="M332"/>
      <c r="N332"/>
      <c r="O332"/>
    </row>
    <row r="333" spans="1:15">
      <c r="A333"/>
      <c r="B333"/>
      <c r="C333"/>
      <c r="D333"/>
      <c r="E333"/>
      <c r="F333"/>
      <c r="G333"/>
      <c r="H333"/>
      <c r="I333" s="242"/>
      <c r="J333" s="242"/>
      <c r="K333"/>
      <c r="L333"/>
      <c r="M333"/>
      <c r="N333"/>
      <c r="O333"/>
    </row>
    <row r="334" spans="1:15">
      <c r="A334"/>
      <c r="B334"/>
      <c r="C334"/>
      <c r="D334"/>
      <c r="E334"/>
      <c r="F334"/>
      <c r="G334"/>
      <c r="H334"/>
      <c r="I334" s="242"/>
      <c r="J334" s="242"/>
      <c r="K334"/>
      <c r="L334"/>
      <c r="M334"/>
      <c r="N334"/>
      <c r="O334"/>
    </row>
    <row r="335" spans="1:15">
      <c r="A335"/>
      <c r="B335"/>
      <c r="C335"/>
      <c r="D335"/>
      <c r="E335"/>
      <c r="F335"/>
      <c r="G335"/>
      <c r="H335"/>
      <c r="I335" s="242"/>
      <c r="J335" s="242"/>
      <c r="K335"/>
      <c r="L335"/>
      <c r="M335"/>
      <c r="N335"/>
      <c r="O335"/>
    </row>
    <row r="336" spans="1:15">
      <c r="A336"/>
      <c r="B336"/>
      <c r="C336"/>
      <c r="D336"/>
      <c r="E336"/>
      <c r="F336"/>
      <c r="G336"/>
      <c r="H336"/>
      <c r="I336" s="242"/>
      <c r="J336" s="242"/>
      <c r="K336"/>
      <c r="L336"/>
      <c r="M336"/>
      <c r="N336"/>
      <c r="O336"/>
    </row>
    <row r="337" spans="1:15">
      <c r="A337"/>
      <c r="B337"/>
      <c r="C337"/>
      <c r="D337"/>
      <c r="E337"/>
      <c r="F337"/>
      <c r="G337"/>
      <c r="H337"/>
      <c r="I337" s="242"/>
      <c r="J337" s="242"/>
      <c r="K337"/>
      <c r="L337"/>
      <c r="M337"/>
      <c r="N337"/>
      <c r="O337"/>
    </row>
    <row r="338" spans="1:15">
      <c r="A338"/>
      <c r="B338"/>
      <c r="C338"/>
      <c r="D338"/>
      <c r="E338"/>
      <c r="F338"/>
      <c r="G338"/>
      <c r="H338"/>
      <c r="I338" s="242"/>
      <c r="J338" s="242"/>
      <c r="K338"/>
      <c r="L338"/>
      <c r="M338"/>
      <c r="N338"/>
      <c r="O338"/>
    </row>
    <row r="339" spans="1:15">
      <c r="A339"/>
      <c r="B339"/>
      <c r="C339"/>
      <c r="D339"/>
      <c r="E339"/>
      <c r="F339"/>
      <c r="G339"/>
      <c r="H339"/>
      <c r="I339" s="242"/>
      <c r="J339" s="242"/>
      <c r="K339"/>
      <c r="L339"/>
      <c r="M339"/>
      <c r="N339"/>
      <c r="O339"/>
    </row>
    <row r="340" spans="1:15">
      <c r="A340"/>
      <c r="B340"/>
      <c r="C340"/>
      <c r="D340"/>
      <c r="E340"/>
      <c r="F340"/>
      <c r="G340"/>
      <c r="H340"/>
      <c r="I340" s="242"/>
      <c r="J340" s="242"/>
      <c r="K340"/>
      <c r="L340"/>
      <c r="M340"/>
      <c r="N340"/>
      <c r="O340"/>
    </row>
    <row r="341" spans="1:15">
      <c r="A341"/>
      <c r="B341"/>
      <c r="C341"/>
      <c r="D341"/>
      <c r="E341"/>
      <c r="F341"/>
      <c r="G341"/>
      <c r="H341"/>
      <c r="I341" s="242"/>
      <c r="J341" s="242"/>
      <c r="K341"/>
      <c r="L341"/>
      <c r="M341"/>
      <c r="N341"/>
      <c r="O341"/>
    </row>
    <row r="342" spans="1:15">
      <c r="A342"/>
      <c r="B342"/>
      <c r="C342"/>
      <c r="D342"/>
      <c r="E342"/>
      <c r="F342"/>
      <c r="G342"/>
      <c r="H342"/>
      <c r="I342" s="242"/>
      <c r="J342" s="242"/>
      <c r="K342"/>
      <c r="L342"/>
      <c r="M342"/>
      <c r="N342"/>
      <c r="O342"/>
    </row>
    <row r="343" spans="1:15">
      <c r="A343"/>
      <c r="B343"/>
      <c r="C343"/>
      <c r="D343"/>
      <c r="E343"/>
      <c r="F343"/>
      <c r="G343"/>
      <c r="H343"/>
      <c r="I343" s="242"/>
      <c r="J343" s="242"/>
      <c r="K343"/>
      <c r="L343"/>
      <c r="M343"/>
      <c r="N343"/>
      <c r="O343"/>
    </row>
    <row r="344" spans="1:15">
      <c r="A344"/>
      <c r="B344"/>
      <c r="C344"/>
      <c r="D344"/>
      <c r="E344"/>
      <c r="F344"/>
      <c r="G344"/>
      <c r="H344"/>
      <c r="I344" s="242"/>
      <c r="J344" s="242"/>
      <c r="K344"/>
      <c r="L344"/>
      <c r="M344"/>
      <c r="N344"/>
      <c r="O344"/>
    </row>
    <row r="345" spans="1:15">
      <c r="A345"/>
      <c r="B345"/>
      <c r="C345"/>
      <c r="D345"/>
      <c r="E345"/>
      <c r="F345"/>
      <c r="G345"/>
      <c r="H345"/>
      <c r="I345" s="242"/>
      <c r="J345" s="242"/>
      <c r="K345"/>
      <c r="L345"/>
      <c r="M345"/>
      <c r="N345"/>
      <c r="O345"/>
    </row>
    <row r="346" spans="1:15">
      <c r="A346"/>
      <c r="B346"/>
      <c r="C346"/>
      <c r="D346"/>
      <c r="E346"/>
      <c r="F346"/>
      <c r="G346"/>
      <c r="H346"/>
      <c r="I346" s="242"/>
      <c r="J346" s="242"/>
      <c r="K346"/>
      <c r="L346"/>
      <c r="M346"/>
      <c r="N346"/>
      <c r="O346"/>
    </row>
    <row r="347" spans="1:15">
      <c r="A347"/>
      <c r="B347"/>
      <c r="C347"/>
      <c r="D347"/>
      <c r="E347"/>
      <c r="F347"/>
      <c r="G347"/>
      <c r="H347"/>
      <c r="I347" s="242"/>
      <c r="J347" s="242"/>
      <c r="K347"/>
      <c r="L347"/>
      <c r="M347"/>
      <c r="N347"/>
      <c r="O347"/>
    </row>
    <row r="348" spans="1:15">
      <c r="A348"/>
      <c r="B348"/>
      <c r="C348"/>
      <c r="D348"/>
      <c r="E348"/>
      <c r="F348"/>
      <c r="G348"/>
      <c r="H348"/>
      <c r="I348" s="242"/>
      <c r="J348" s="242"/>
      <c r="K348"/>
      <c r="L348"/>
      <c r="M348"/>
      <c r="N348"/>
      <c r="O348"/>
    </row>
    <row r="349" spans="1:15">
      <c r="A349"/>
      <c r="B349"/>
      <c r="C349"/>
      <c r="D349"/>
      <c r="E349"/>
      <c r="F349"/>
      <c r="G349"/>
      <c r="H349"/>
      <c r="I349" s="242"/>
      <c r="J349" s="242"/>
      <c r="K349"/>
      <c r="L349"/>
      <c r="M349"/>
      <c r="N349"/>
      <c r="O349"/>
    </row>
    <row r="350" spans="1:15">
      <c r="A350"/>
      <c r="B350"/>
      <c r="C350"/>
      <c r="D350"/>
      <c r="E350"/>
      <c r="F350"/>
      <c r="G350"/>
      <c r="H350"/>
      <c r="I350" s="242"/>
      <c r="J350" s="242"/>
      <c r="K350"/>
      <c r="L350"/>
      <c r="M350"/>
      <c r="N350"/>
      <c r="O350"/>
    </row>
    <row r="351" spans="1:15">
      <c r="A351"/>
      <c r="B351"/>
      <c r="C351"/>
      <c r="D351"/>
      <c r="E351"/>
      <c r="F351"/>
      <c r="G351"/>
      <c r="H351"/>
      <c r="I351" s="242"/>
      <c r="J351" s="242"/>
      <c r="K351"/>
      <c r="L351"/>
      <c r="M351"/>
      <c r="N351"/>
      <c r="O351"/>
    </row>
    <row r="352" spans="1:15">
      <c r="A352"/>
      <c r="B352"/>
      <c r="C352"/>
      <c r="D352"/>
      <c r="E352"/>
      <c r="F352"/>
      <c r="G352"/>
      <c r="H352"/>
      <c r="I352" s="242"/>
      <c r="J352" s="242"/>
      <c r="K352"/>
      <c r="L352"/>
      <c r="M352"/>
      <c r="N352"/>
      <c r="O352"/>
    </row>
    <row r="353" spans="1:15">
      <c r="A353"/>
      <c r="B353"/>
      <c r="C353"/>
      <c r="D353"/>
      <c r="E353"/>
      <c r="F353"/>
      <c r="G353"/>
      <c r="H353"/>
      <c r="I353" s="242"/>
      <c r="J353" s="242"/>
      <c r="K353"/>
      <c r="L353"/>
      <c r="M353"/>
      <c r="N353"/>
      <c r="O353"/>
    </row>
    <row r="354" spans="1:15">
      <c r="A354"/>
      <c r="B354"/>
      <c r="C354"/>
      <c r="D354"/>
      <c r="E354"/>
      <c r="F354"/>
      <c r="G354"/>
      <c r="H354"/>
      <c r="I354" s="242"/>
      <c r="J354" s="242"/>
      <c r="K354"/>
      <c r="L354"/>
      <c r="M354"/>
      <c r="N354"/>
      <c r="O354"/>
    </row>
    <row r="355" spans="1:15">
      <c r="A355"/>
      <c r="B355"/>
      <c r="C355"/>
      <c r="D355"/>
      <c r="E355"/>
      <c r="F355"/>
      <c r="G355"/>
      <c r="H355"/>
      <c r="I355" s="242"/>
      <c r="J355" s="242"/>
      <c r="K355"/>
      <c r="L355"/>
      <c r="M355"/>
      <c r="N355"/>
      <c r="O355"/>
    </row>
    <row r="356" spans="1:15">
      <c r="A356"/>
      <c r="B356"/>
      <c r="C356"/>
      <c r="D356"/>
      <c r="E356"/>
      <c r="F356"/>
      <c r="G356"/>
      <c r="H356"/>
      <c r="I356" s="242"/>
      <c r="J356" s="242"/>
      <c r="K356"/>
      <c r="L356"/>
      <c r="M356"/>
      <c r="N356"/>
      <c r="O356"/>
    </row>
    <row r="357" spans="1:15">
      <c r="A357"/>
      <c r="B357"/>
      <c r="C357"/>
      <c r="D357"/>
      <c r="E357"/>
      <c r="F357"/>
      <c r="G357"/>
      <c r="H357"/>
      <c r="I357" s="242"/>
      <c r="J357" s="242"/>
      <c r="K357"/>
      <c r="L357"/>
      <c r="M357"/>
      <c r="N357"/>
      <c r="O357"/>
    </row>
    <row r="358" spans="1:15">
      <c r="A358"/>
      <c r="B358"/>
      <c r="C358"/>
      <c r="D358"/>
      <c r="E358"/>
      <c r="F358"/>
      <c r="G358"/>
      <c r="H358"/>
      <c r="I358" s="242"/>
      <c r="J358" s="242"/>
      <c r="K358"/>
      <c r="L358"/>
      <c r="M358"/>
      <c r="N358"/>
      <c r="O358"/>
    </row>
    <row r="359" spans="1:15">
      <c r="A359"/>
      <c r="B359"/>
      <c r="C359"/>
      <c r="D359"/>
      <c r="E359"/>
      <c r="F359"/>
      <c r="G359"/>
      <c r="H359"/>
      <c r="I359" s="242"/>
      <c r="J359" s="242"/>
      <c r="K359"/>
      <c r="L359"/>
      <c r="M359"/>
      <c r="N359"/>
      <c r="O359"/>
    </row>
    <row r="360" spans="1:15">
      <c r="A360"/>
      <c r="B360"/>
      <c r="C360"/>
      <c r="D360"/>
      <c r="E360"/>
      <c r="F360"/>
      <c r="G360"/>
      <c r="H360"/>
      <c r="I360" s="242"/>
      <c r="J360" s="242"/>
      <c r="K360"/>
      <c r="L360"/>
      <c r="M360"/>
      <c r="N360"/>
      <c r="O360"/>
    </row>
    <row r="361" spans="1:15">
      <c r="A361"/>
      <c r="B361"/>
      <c r="C361"/>
      <c r="D361"/>
      <c r="E361"/>
      <c r="F361"/>
      <c r="G361"/>
      <c r="H361"/>
      <c r="I361" s="242"/>
      <c r="J361" s="242"/>
      <c r="K361"/>
      <c r="L361"/>
      <c r="M361"/>
      <c r="N361"/>
      <c r="O361"/>
    </row>
    <row r="362" spans="1:15">
      <c r="A362"/>
      <c r="B362"/>
      <c r="C362"/>
      <c r="D362"/>
      <c r="E362"/>
      <c r="F362"/>
      <c r="G362"/>
      <c r="H362"/>
      <c r="I362" s="242"/>
      <c r="J362" s="242"/>
      <c r="K362"/>
      <c r="L362"/>
      <c r="M362"/>
      <c r="N362"/>
      <c r="O362"/>
    </row>
    <row r="363" spans="1:15">
      <c r="A363"/>
      <c r="B363"/>
      <c r="C363"/>
      <c r="D363"/>
      <c r="E363"/>
      <c r="F363"/>
      <c r="G363"/>
      <c r="H363"/>
      <c r="I363" s="242"/>
      <c r="J363" s="242"/>
      <c r="K363"/>
      <c r="L363"/>
      <c r="M363"/>
      <c r="N363"/>
      <c r="O363"/>
    </row>
    <row r="364" spans="1:15">
      <c r="A364"/>
      <c r="B364"/>
      <c r="C364"/>
      <c r="D364"/>
      <c r="E364"/>
      <c r="F364"/>
      <c r="G364"/>
      <c r="H364"/>
      <c r="I364" s="242"/>
      <c r="J364" s="242"/>
      <c r="K364"/>
      <c r="L364"/>
      <c r="M364"/>
      <c r="N364"/>
      <c r="O364"/>
    </row>
    <row r="365" spans="1:15">
      <c r="A365"/>
      <c r="B365"/>
      <c r="C365"/>
      <c r="D365"/>
      <c r="E365"/>
      <c r="F365"/>
      <c r="G365"/>
      <c r="H365"/>
      <c r="I365" s="242"/>
      <c r="J365" s="242"/>
      <c r="K365"/>
      <c r="L365"/>
      <c r="M365"/>
      <c r="N365"/>
      <c r="O365"/>
    </row>
    <row r="366" spans="1:15">
      <c r="A366"/>
      <c r="B366"/>
      <c r="C366"/>
      <c r="D366"/>
      <c r="E366"/>
      <c r="F366"/>
      <c r="G366"/>
      <c r="H366"/>
      <c r="I366" s="242"/>
      <c r="J366" s="242"/>
      <c r="K366"/>
      <c r="L366"/>
      <c r="M366"/>
      <c r="N366"/>
      <c r="O366"/>
    </row>
    <row r="367" spans="1:15">
      <c r="A367"/>
      <c r="B367"/>
      <c r="C367"/>
      <c r="D367"/>
      <c r="E367"/>
      <c r="F367"/>
      <c r="G367"/>
      <c r="H367"/>
      <c r="I367" s="242"/>
      <c r="J367" s="242"/>
      <c r="K367"/>
      <c r="L367"/>
      <c r="M367"/>
      <c r="N367"/>
      <c r="O367"/>
    </row>
    <row r="368" spans="1:15">
      <c r="A368"/>
      <c r="B368"/>
      <c r="C368"/>
      <c r="D368"/>
      <c r="E368"/>
      <c r="F368"/>
      <c r="G368"/>
      <c r="H368"/>
      <c r="I368" s="242"/>
      <c r="J368" s="242"/>
      <c r="K368"/>
      <c r="L368"/>
      <c r="M368"/>
      <c r="N368"/>
      <c r="O368"/>
    </row>
    <row r="369" spans="1:15">
      <c r="A369"/>
      <c r="B369"/>
      <c r="C369"/>
      <c r="D369"/>
      <c r="E369"/>
      <c r="F369"/>
      <c r="G369"/>
      <c r="H369"/>
      <c r="I369" s="242"/>
      <c r="J369" s="242"/>
      <c r="K369"/>
      <c r="L369"/>
      <c r="M369"/>
      <c r="N369"/>
      <c r="O369"/>
    </row>
    <row r="370" spans="1:15">
      <c r="A370"/>
      <c r="B370"/>
      <c r="C370"/>
      <c r="D370"/>
      <c r="E370"/>
      <c r="F370"/>
      <c r="G370"/>
      <c r="H370"/>
      <c r="I370" s="242"/>
      <c r="J370" s="242"/>
      <c r="K370"/>
      <c r="L370"/>
      <c r="M370"/>
      <c r="N370"/>
      <c r="O370"/>
    </row>
    <row r="371" spans="1:15">
      <c r="A371"/>
      <c r="B371"/>
      <c r="C371"/>
      <c r="D371"/>
      <c r="E371"/>
      <c r="F371"/>
      <c r="G371"/>
      <c r="H371"/>
      <c r="I371" s="242"/>
      <c r="J371" s="242"/>
      <c r="K371"/>
      <c r="L371"/>
      <c r="M371"/>
      <c r="N371"/>
      <c r="O371"/>
    </row>
    <row r="372" spans="1:15">
      <c r="A372"/>
      <c r="B372"/>
      <c r="C372"/>
      <c r="D372"/>
      <c r="E372"/>
      <c r="F372"/>
      <c r="G372"/>
      <c r="H372"/>
      <c r="I372" s="242"/>
      <c r="J372" s="242"/>
      <c r="K372"/>
      <c r="L372"/>
      <c r="M372"/>
      <c r="N372"/>
      <c r="O372"/>
    </row>
    <row r="373" spans="1:15">
      <c r="A373"/>
      <c r="B373"/>
      <c r="C373"/>
      <c r="D373"/>
      <c r="E373"/>
      <c r="F373"/>
      <c r="G373"/>
      <c r="H373"/>
      <c r="I373" s="242"/>
      <c r="J373" s="242"/>
      <c r="K373"/>
      <c r="L373"/>
      <c r="M373"/>
      <c r="N373"/>
      <c r="O373"/>
    </row>
    <row r="374" spans="1:15">
      <c r="A374"/>
      <c r="B374"/>
      <c r="C374"/>
      <c r="D374"/>
      <c r="E374"/>
      <c r="F374"/>
      <c r="G374"/>
      <c r="H374"/>
      <c r="I374" s="242"/>
      <c r="J374" s="242"/>
      <c r="K374"/>
      <c r="L374"/>
      <c r="M374"/>
      <c r="N374"/>
      <c r="O374"/>
    </row>
    <row r="375" spans="1:15">
      <c r="A375"/>
      <c r="B375"/>
      <c r="C375"/>
      <c r="D375"/>
      <c r="E375"/>
      <c r="F375"/>
      <c r="G375"/>
      <c r="H375"/>
      <c r="I375" s="242"/>
      <c r="J375" s="242"/>
      <c r="K375"/>
      <c r="L375"/>
      <c r="M375"/>
      <c r="N375"/>
      <c r="O375"/>
    </row>
    <row r="376" spans="1:15">
      <c r="A376"/>
      <c r="B376"/>
      <c r="C376"/>
      <c r="D376"/>
      <c r="E376"/>
      <c r="F376"/>
      <c r="G376"/>
      <c r="H376"/>
      <c r="I376" s="242"/>
      <c r="J376" s="242"/>
      <c r="K376"/>
      <c r="L376"/>
      <c r="M376"/>
      <c r="N376"/>
      <c r="O376"/>
    </row>
    <row r="377" spans="1:15">
      <c r="A377"/>
      <c r="B377"/>
      <c r="C377"/>
      <c r="D377"/>
      <c r="E377"/>
      <c r="F377"/>
      <c r="G377"/>
      <c r="H377"/>
      <c r="I377" s="242"/>
      <c r="J377" s="242"/>
      <c r="K377"/>
      <c r="L377"/>
      <c r="M377"/>
      <c r="N377"/>
      <c r="O377"/>
    </row>
    <row r="378" spans="1:15">
      <c r="A378"/>
      <c r="B378"/>
      <c r="C378"/>
      <c r="D378"/>
      <c r="E378"/>
      <c r="F378"/>
      <c r="G378"/>
      <c r="H378"/>
      <c r="I378" s="242"/>
      <c r="J378" s="242"/>
      <c r="K378"/>
      <c r="L378"/>
      <c r="M378"/>
      <c r="N378"/>
      <c r="O378"/>
    </row>
    <row r="379" spans="1:15">
      <c r="A379"/>
      <c r="B379"/>
      <c r="C379"/>
      <c r="D379"/>
      <c r="E379"/>
      <c r="F379"/>
      <c r="G379"/>
      <c r="H379"/>
      <c r="I379" s="242"/>
      <c r="J379" s="242"/>
      <c r="K379"/>
      <c r="L379"/>
      <c r="M379"/>
      <c r="N379"/>
      <c r="O379"/>
    </row>
    <row r="380" spans="1:15">
      <c r="A380"/>
      <c r="B380"/>
      <c r="C380"/>
      <c r="D380"/>
      <c r="E380"/>
      <c r="F380"/>
      <c r="G380"/>
      <c r="H380"/>
      <c r="I380" s="242"/>
      <c r="J380" s="242"/>
      <c r="K380"/>
      <c r="L380"/>
      <c r="M380"/>
      <c r="N380"/>
      <c r="O380"/>
    </row>
    <row r="381" spans="1:15">
      <c r="A381"/>
      <c r="B381"/>
      <c r="C381"/>
      <c r="D381"/>
      <c r="E381"/>
      <c r="F381"/>
      <c r="G381"/>
      <c r="H381"/>
      <c r="I381" s="242"/>
      <c r="J381" s="242"/>
      <c r="K381"/>
      <c r="L381"/>
      <c r="M381"/>
      <c r="N381"/>
      <c r="O381"/>
    </row>
    <row r="382" spans="1:15">
      <c r="A382"/>
      <c r="B382"/>
      <c r="C382"/>
      <c r="D382"/>
      <c r="E382"/>
      <c r="F382"/>
      <c r="G382"/>
      <c r="H382"/>
      <c r="I382" s="242"/>
      <c r="J382" s="242"/>
      <c r="K382"/>
      <c r="L382"/>
      <c r="M382"/>
      <c r="N382"/>
      <c r="O382"/>
    </row>
    <row r="383" spans="1:15">
      <c r="A383"/>
      <c r="B383"/>
      <c r="C383"/>
      <c r="D383"/>
      <c r="E383"/>
      <c r="F383"/>
      <c r="G383"/>
      <c r="H383"/>
      <c r="I383" s="242"/>
      <c r="J383" s="242"/>
      <c r="K383"/>
      <c r="L383"/>
      <c r="M383"/>
      <c r="N383"/>
      <c r="O383"/>
    </row>
    <row r="384" spans="1:15">
      <c r="A384"/>
      <c r="B384"/>
      <c r="C384"/>
      <c r="D384"/>
      <c r="E384"/>
      <c r="F384"/>
      <c r="G384"/>
      <c r="H384"/>
      <c r="I384" s="242"/>
      <c r="J384" s="242"/>
      <c r="K384"/>
      <c r="L384"/>
      <c r="M384"/>
      <c r="N384"/>
      <c r="O384"/>
    </row>
    <row r="385" spans="1:15">
      <c r="A385"/>
      <c r="B385"/>
      <c r="C385"/>
      <c r="D385"/>
      <c r="E385"/>
      <c r="F385"/>
      <c r="G385"/>
      <c r="H385"/>
      <c r="I385" s="242"/>
      <c r="J385" s="242"/>
      <c r="K385"/>
      <c r="L385"/>
      <c r="M385"/>
      <c r="N385"/>
      <c r="O385"/>
    </row>
    <row r="386" spans="1:15">
      <c r="A386"/>
      <c r="B386"/>
      <c r="C386"/>
      <c r="D386"/>
      <c r="E386"/>
      <c r="F386"/>
      <c r="G386"/>
      <c r="H386"/>
      <c r="I386" s="242"/>
      <c r="J386" s="242"/>
      <c r="K386"/>
      <c r="L386"/>
      <c r="M386"/>
      <c r="N386"/>
      <c r="O386"/>
    </row>
    <row r="387" spans="1:15">
      <c r="A387"/>
      <c r="B387"/>
      <c r="C387"/>
      <c r="D387"/>
      <c r="E387"/>
      <c r="F387"/>
      <c r="G387"/>
      <c r="H387"/>
      <c r="I387" s="242"/>
      <c r="J387" s="242"/>
      <c r="K387"/>
      <c r="L387"/>
      <c r="M387"/>
      <c r="N387"/>
      <c r="O387"/>
    </row>
    <row r="388" spans="1:15">
      <c r="A388"/>
      <c r="B388"/>
      <c r="C388"/>
      <c r="D388"/>
      <c r="E388"/>
      <c r="F388"/>
      <c r="G388"/>
      <c r="H388"/>
      <c r="I388" s="242"/>
      <c r="J388" s="242"/>
      <c r="K388"/>
      <c r="L388"/>
      <c r="M388"/>
      <c r="N388"/>
      <c r="O388"/>
    </row>
    <row r="389" spans="1:15">
      <c r="A389"/>
      <c r="B389"/>
      <c r="C389"/>
      <c r="D389"/>
      <c r="E389"/>
      <c r="F389"/>
      <c r="G389"/>
      <c r="H389"/>
      <c r="I389" s="242"/>
      <c r="J389" s="242"/>
      <c r="K389"/>
      <c r="L389"/>
      <c r="M389"/>
      <c r="N389"/>
      <c r="O389"/>
    </row>
    <row r="390" spans="1:15">
      <c r="A390"/>
      <c r="B390"/>
      <c r="C390"/>
      <c r="D390"/>
      <c r="E390"/>
      <c r="F390"/>
      <c r="G390"/>
      <c r="H390"/>
      <c r="I390" s="242"/>
      <c r="J390" s="242"/>
      <c r="K390"/>
      <c r="L390"/>
      <c r="M390"/>
      <c r="N390"/>
      <c r="O390"/>
    </row>
    <row r="391" spans="1:15">
      <c r="A391"/>
      <c r="B391"/>
      <c r="C391"/>
      <c r="D391"/>
      <c r="E391"/>
      <c r="F391"/>
      <c r="G391"/>
      <c r="H391"/>
      <c r="I391" s="242"/>
      <c r="J391" s="242"/>
      <c r="K391"/>
      <c r="L391"/>
      <c r="M391"/>
      <c r="N391"/>
      <c r="O391"/>
    </row>
    <row r="392" spans="1:15">
      <c r="A392"/>
      <c r="B392"/>
      <c r="C392"/>
      <c r="D392"/>
      <c r="E392"/>
      <c r="F392"/>
      <c r="G392"/>
      <c r="H392"/>
      <c r="I392" s="242"/>
      <c r="J392" s="242"/>
      <c r="K392"/>
      <c r="L392"/>
      <c r="M392"/>
      <c r="N392"/>
      <c r="O392"/>
    </row>
    <row r="393" spans="1:15">
      <c r="A393"/>
      <c r="B393"/>
      <c r="C393"/>
      <c r="D393"/>
      <c r="E393"/>
      <c r="F393"/>
      <c r="G393"/>
      <c r="H393"/>
      <c r="I393" s="242"/>
      <c r="J393" s="242"/>
      <c r="K393"/>
      <c r="L393"/>
      <c r="M393"/>
      <c r="N393"/>
      <c r="O393"/>
    </row>
    <row r="394" spans="1:15">
      <c r="A394"/>
      <c r="B394"/>
      <c r="C394"/>
      <c r="D394"/>
      <c r="E394"/>
      <c r="F394"/>
      <c r="G394"/>
      <c r="H394"/>
      <c r="I394" s="242"/>
      <c r="J394" s="242"/>
      <c r="K394"/>
      <c r="L394"/>
      <c r="M394"/>
      <c r="N394"/>
      <c r="O394"/>
    </row>
    <row r="395" spans="1:15">
      <c r="A395"/>
      <c r="B395"/>
      <c r="C395"/>
      <c r="D395"/>
      <c r="E395"/>
      <c r="F395"/>
      <c r="G395"/>
      <c r="H395"/>
      <c r="I395" s="242"/>
      <c r="J395" s="242"/>
      <c r="K395"/>
      <c r="L395"/>
      <c r="M395"/>
      <c r="N395"/>
      <c r="O395"/>
    </row>
    <row r="396" spans="1:15">
      <c r="A396"/>
      <c r="B396"/>
      <c r="C396"/>
      <c r="D396"/>
      <c r="E396"/>
      <c r="F396"/>
      <c r="G396"/>
      <c r="H396"/>
      <c r="I396" s="242"/>
      <c r="J396" s="242"/>
      <c r="K396"/>
      <c r="L396"/>
      <c r="M396"/>
      <c r="N396"/>
      <c r="O396"/>
    </row>
    <row r="397" spans="1:15">
      <c r="A397"/>
      <c r="B397"/>
      <c r="C397"/>
      <c r="D397"/>
      <c r="E397"/>
      <c r="F397"/>
      <c r="G397"/>
      <c r="H397"/>
      <c r="I397" s="242"/>
      <c r="J397" s="242"/>
      <c r="K397"/>
      <c r="L397"/>
      <c r="M397"/>
      <c r="N397"/>
      <c r="O397"/>
    </row>
    <row r="398" spans="1:15">
      <c r="A398"/>
      <c r="B398"/>
      <c r="C398"/>
      <c r="D398"/>
      <c r="E398"/>
      <c r="F398"/>
      <c r="G398"/>
      <c r="H398"/>
      <c r="I398" s="242"/>
      <c r="J398" s="242"/>
      <c r="K398"/>
      <c r="L398"/>
      <c r="M398"/>
      <c r="N398"/>
      <c r="O398"/>
    </row>
    <row r="399" spans="1:15">
      <c r="A399"/>
      <c r="B399"/>
      <c r="C399"/>
      <c r="D399"/>
      <c r="E399"/>
      <c r="F399"/>
      <c r="G399"/>
      <c r="H399"/>
      <c r="I399" s="242"/>
      <c r="J399" s="242"/>
      <c r="K399"/>
      <c r="L399"/>
      <c r="M399"/>
      <c r="N399"/>
      <c r="O399"/>
    </row>
    <row r="400" spans="1:15">
      <c r="A400"/>
      <c r="B400"/>
      <c r="C400"/>
      <c r="D400"/>
      <c r="E400"/>
      <c r="F400"/>
      <c r="G400"/>
      <c r="H400"/>
      <c r="I400" s="242"/>
      <c r="J400" s="242"/>
      <c r="K400"/>
      <c r="L400"/>
      <c r="M400"/>
      <c r="N400"/>
      <c r="O400"/>
    </row>
  </sheetData>
  <sortState ref="H262:K429">
    <sortCondition ref="H262"/>
  </sortState>
  <pageMargins left="0.7" right="0.51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topLeftCell="A13" workbookViewId="0">
      <selection activeCell="J1" sqref="J1:J1048576"/>
    </sheetView>
  </sheetViews>
  <sheetFormatPr defaultRowHeight="15"/>
  <cols>
    <col min="1" max="1" width="9.140625" style="44"/>
    <col min="2" max="2" width="36.140625" style="147" customWidth="1"/>
    <col min="3" max="4" width="13.28515625" style="31" customWidth="1"/>
    <col min="5" max="5" width="14.5703125" style="31" customWidth="1"/>
    <col min="6" max="6" width="12.5703125" style="31" customWidth="1"/>
    <col min="7" max="7" width="14.140625" style="31" customWidth="1"/>
    <col min="8" max="8" width="15.85546875" style="31" customWidth="1"/>
    <col min="9" max="9" width="14.7109375" style="31" customWidth="1"/>
    <col min="10" max="10" width="14.140625" style="147" customWidth="1"/>
    <col min="11" max="16384" width="9.140625" style="147"/>
  </cols>
  <sheetData>
    <row r="1" spans="2:11" ht="18.75">
      <c r="B1" s="53"/>
      <c r="C1" s="152" t="s">
        <v>0</v>
      </c>
      <c r="D1" s="152"/>
      <c r="E1" s="54"/>
      <c r="F1" s="152"/>
      <c r="G1" s="152"/>
      <c r="H1" s="152"/>
      <c r="I1" s="152"/>
      <c r="J1" s="152"/>
      <c r="K1" s="45"/>
    </row>
    <row r="2" spans="2:11" ht="18.75">
      <c r="B2" s="53"/>
      <c r="C2" s="152" t="s">
        <v>773</v>
      </c>
      <c r="D2" s="152"/>
      <c r="E2" s="54"/>
      <c r="F2" s="152"/>
      <c r="G2" s="152"/>
      <c r="H2" s="152"/>
      <c r="I2" s="152"/>
      <c r="J2" s="152"/>
      <c r="K2" s="45"/>
    </row>
    <row r="3" spans="2:11">
      <c r="B3" s="53"/>
      <c r="C3" s="152" t="s">
        <v>1755</v>
      </c>
      <c r="D3" s="54"/>
      <c r="E3" s="54"/>
      <c r="F3" s="54"/>
      <c r="G3" s="54"/>
      <c r="H3" s="54"/>
      <c r="I3" s="54"/>
      <c r="J3" s="53"/>
    </row>
    <row r="4" spans="2:11">
      <c r="B4" s="53"/>
      <c r="C4" s="54"/>
      <c r="D4" s="54"/>
      <c r="E4" s="152"/>
      <c r="F4" s="54"/>
      <c r="G4" s="54"/>
      <c r="H4" s="54"/>
      <c r="I4" s="54"/>
      <c r="J4" s="53"/>
    </row>
    <row r="5" spans="2:11" s="46" customFormat="1" ht="39.75" customHeight="1">
      <c r="B5" s="187" t="s">
        <v>1071</v>
      </c>
      <c r="C5" s="188" t="s">
        <v>745</v>
      </c>
      <c r="D5" s="188" t="s">
        <v>775</v>
      </c>
      <c r="E5" s="188" t="s">
        <v>774</v>
      </c>
      <c r="F5" s="188" t="s">
        <v>569</v>
      </c>
      <c r="G5" s="187" t="s">
        <v>858</v>
      </c>
      <c r="H5" s="188" t="s">
        <v>857</v>
      </c>
      <c r="I5" s="81" t="s">
        <v>401</v>
      </c>
      <c r="J5" s="55"/>
    </row>
    <row r="6" spans="2:11">
      <c r="B6" s="85"/>
      <c r="C6" s="82"/>
      <c r="D6" s="82"/>
      <c r="E6" s="82"/>
      <c r="F6" s="82"/>
      <c r="G6" s="82"/>
      <c r="H6" s="82"/>
      <c r="I6" s="82"/>
      <c r="J6" s="53"/>
    </row>
    <row r="7" spans="2:11" ht="16.5">
      <c r="B7" s="86" t="s">
        <v>1913</v>
      </c>
      <c r="C7" s="83">
        <v>2221175335</v>
      </c>
      <c r="D7" s="83">
        <v>250334618.22</v>
      </c>
      <c r="E7" s="83">
        <v>954973909.53999996</v>
      </c>
      <c r="F7" s="83">
        <v>253587976.85999998</v>
      </c>
      <c r="G7" s="83">
        <v>38940194323</v>
      </c>
      <c r="H7" s="83">
        <v>-486023195.13</v>
      </c>
      <c r="I7" s="83">
        <v>42134242967.489998</v>
      </c>
      <c r="J7" s="48"/>
    </row>
    <row r="8" spans="2:11">
      <c r="B8" s="85"/>
      <c r="C8" s="82"/>
      <c r="D8" s="82"/>
      <c r="E8" s="82"/>
      <c r="F8" s="82"/>
      <c r="G8" s="189"/>
      <c r="H8" s="82"/>
      <c r="I8" s="82"/>
      <c r="J8" s="53"/>
    </row>
    <row r="9" spans="2:11" ht="18.75" customHeight="1">
      <c r="B9" s="85" t="s">
        <v>776</v>
      </c>
      <c r="C9" s="84">
        <f>+C19-C7</f>
        <v>249879758.5</v>
      </c>
      <c r="D9" s="84">
        <f>+D19-D7</f>
        <v>-72373236.129999995</v>
      </c>
      <c r="E9" s="84"/>
      <c r="F9" s="84"/>
      <c r="G9" s="84"/>
      <c r="H9" s="84"/>
      <c r="I9" s="84">
        <f>SUM(C9:H9)</f>
        <v>177506522.37</v>
      </c>
      <c r="J9" s="56"/>
    </row>
    <row r="10" spans="2:11" ht="18.75" customHeight="1">
      <c r="B10" s="85" t="s">
        <v>777</v>
      </c>
      <c r="C10" s="84"/>
      <c r="D10" s="84"/>
      <c r="E10" s="84"/>
      <c r="F10" s="84">
        <f>+F19-F7</f>
        <v>36023.000000029802</v>
      </c>
      <c r="G10" s="84"/>
      <c r="H10" s="84"/>
      <c r="I10" s="84">
        <f t="shared" ref="I10:I17" si="0">SUM(C10:H10)</f>
        <v>36023.000000029802</v>
      </c>
      <c r="J10" s="53"/>
    </row>
    <row r="11" spans="2:11" ht="18.75" customHeight="1">
      <c r="B11" s="85" t="s">
        <v>859</v>
      </c>
      <c r="C11" s="83"/>
      <c r="D11" s="83"/>
      <c r="E11" s="83"/>
      <c r="F11" s="83"/>
      <c r="G11" s="84">
        <f>+G19-G7</f>
        <v>-65105617.569999695</v>
      </c>
      <c r="H11" s="84"/>
      <c r="I11" s="84">
        <f t="shared" si="0"/>
        <v>-65105617.569999695</v>
      </c>
      <c r="J11" s="53"/>
    </row>
    <row r="12" spans="2:11" ht="18.75" customHeight="1">
      <c r="B12" s="85" t="s">
        <v>778</v>
      </c>
      <c r="C12" s="83"/>
      <c r="D12" s="83"/>
      <c r="E12" s="83"/>
      <c r="F12" s="83"/>
      <c r="G12" s="84"/>
      <c r="H12" s="84">
        <v>318041044.50999999</v>
      </c>
      <c r="I12" s="84">
        <f t="shared" si="0"/>
        <v>318041044.50999999</v>
      </c>
      <c r="J12" s="53"/>
    </row>
    <row r="13" spans="2:11" ht="18.75" customHeight="1">
      <c r="B13" s="85" t="s">
        <v>2040</v>
      </c>
      <c r="C13" s="83"/>
      <c r="D13" s="83"/>
      <c r="E13" s="84">
        <v>8856548</v>
      </c>
      <c r="F13" s="83"/>
      <c r="G13" s="84"/>
      <c r="H13" s="84"/>
      <c r="I13" s="84">
        <f t="shared" si="0"/>
        <v>8856548</v>
      </c>
      <c r="J13" s="53"/>
    </row>
    <row r="14" spans="2:11" ht="18.75" customHeight="1">
      <c r="B14" s="85" t="s">
        <v>2039</v>
      </c>
      <c r="C14" s="83"/>
      <c r="D14" s="83"/>
      <c r="E14" s="84">
        <v>106174018</v>
      </c>
      <c r="F14" s="83"/>
      <c r="G14" s="84"/>
      <c r="H14" s="84">
        <v>-106174018</v>
      </c>
      <c r="I14" s="84">
        <f t="shared" si="0"/>
        <v>0</v>
      </c>
      <c r="J14" s="298"/>
    </row>
    <row r="15" spans="2:11" ht="18.75" customHeight="1">
      <c r="B15" s="85" t="s">
        <v>2045</v>
      </c>
      <c r="C15" s="83"/>
      <c r="D15" s="83"/>
      <c r="E15" s="84"/>
      <c r="F15" s="83"/>
      <c r="G15" s="84"/>
      <c r="H15" s="84">
        <v>-5939158.4400000004</v>
      </c>
      <c r="I15" s="84">
        <f t="shared" si="0"/>
        <v>-5939158.4400000004</v>
      </c>
      <c r="J15" s="298"/>
    </row>
    <row r="16" spans="2:11" ht="18.75" customHeight="1">
      <c r="B16" s="85" t="s">
        <v>2046</v>
      </c>
      <c r="C16" s="83"/>
      <c r="D16" s="83"/>
      <c r="E16" s="84">
        <v>21007887</v>
      </c>
      <c r="F16" s="83"/>
      <c r="G16" s="84"/>
      <c r="H16" s="84">
        <v>-21007887</v>
      </c>
      <c r="I16" s="333">
        <f t="shared" si="0"/>
        <v>0</v>
      </c>
      <c r="J16" s="298"/>
    </row>
    <row r="17" spans="1:11" ht="18.75" customHeight="1">
      <c r="B17" s="85" t="s">
        <v>2044</v>
      </c>
      <c r="C17" s="83"/>
      <c r="D17" s="83"/>
      <c r="E17" s="84">
        <v>40000000</v>
      </c>
      <c r="F17" s="83"/>
      <c r="G17" s="84"/>
      <c r="H17" s="84">
        <v>-40000000</v>
      </c>
      <c r="I17" s="333">
        <f t="shared" si="0"/>
        <v>0</v>
      </c>
      <c r="J17" s="298"/>
    </row>
    <row r="18" spans="1:11" ht="18.75" customHeight="1">
      <c r="B18" s="87"/>
      <c r="C18" s="83"/>
      <c r="D18" s="83"/>
      <c r="E18" s="83"/>
      <c r="F18" s="83"/>
      <c r="G18" s="84"/>
      <c r="H18" s="84"/>
      <c r="I18" s="332"/>
      <c r="J18" s="298"/>
    </row>
    <row r="19" spans="1:11" s="47" customFormat="1" ht="16.5" thickBot="1">
      <c r="A19" s="32"/>
      <c r="B19" s="86" t="s">
        <v>2016</v>
      </c>
      <c r="C19" s="175">
        <v>2471055093.5</v>
      </c>
      <c r="D19" s="175">
        <v>177961382.09</v>
      </c>
      <c r="E19" s="297">
        <f>SUM(E7:E17)</f>
        <v>1131012362.54</v>
      </c>
      <c r="F19" s="175">
        <v>253623999.86000001</v>
      </c>
      <c r="G19" s="175">
        <v>38875088705.43</v>
      </c>
      <c r="H19" s="175">
        <f>-360108194.48+19004980</f>
        <v>-341103214.48000002</v>
      </c>
      <c r="I19" s="88">
        <f>SUM(C19:H19)</f>
        <v>42567638328.939995</v>
      </c>
      <c r="J19" s="48"/>
      <c r="K19" s="48"/>
    </row>
    <row r="20" spans="1:11" ht="15.75" thickTop="1">
      <c r="B20" s="53"/>
      <c r="C20" s="54"/>
      <c r="D20" s="54"/>
      <c r="E20" s="54"/>
      <c r="F20" s="54"/>
      <c r="G20" s="54"/>
      <c r="H20" s="54"/>
      <c r="I20" s="54"/>
      <c r="J20" s="56"/>
    </row>
    <row r="21" spans="1:11">
      <c r="B21" s="52"/>
      <c r="C21" s="79"/>
      <c r="D21" s="79"/>
      <c r="E21" s="79"/>
      <c r="F21" s="80"/>
      <c r="G21" s="79"/>
      <c r="H21" s="79"/>
      <c r="I21" s="79"/>
      <c r="J21" s="52"/>
    </row>
    <row r="25" spans="1:11">
      <c r="H25" s="99"/>
      <c r="I25" s="65"/>
    </row>
    <row r="26" spans="1:11">
      <c r="H26" s="99"/>
    </row>
    <row r="32" spans="1:11">
      <c r="I32" s="157"/>
    </row>
    <row r="35" spans="1:10">
      <c r="B35" s="47"/>
    </row>
    <row r="37" spans="1:10">
      <c r="B37" s="47"/>
    </row>
    <row r="38" spans="1:10">
      <c r="A38" s="49"/>
    </row>
    <row r="39" spans="1:10">
      <c r="A39" s="49"/>
      <c r="B39" s="47"/>
    </row>
    <row r="40" spans="1:10">
      <c r="A40" s="49"/>
    </row>
    <row r="41" spans="1:10">
      <c r="A41" s="49"/>
    </row>
    <row r="42" spans="1:10">
      <c r="A42" s="49"/>
    </row>
    <row r="43" spans="1:10">
      <c r="A43" s="49"/>
      <c r="B43" s="47"/>
      <c r="J43" s="31"/>
    </row>
    <row r="45" spans="1:10">
      <c r="B45" s="47"/>
    </row>
    <row r="46" spans="1:10">
      <c r="A46" s="49"/>
    </row>
    <row r="47" spans="1:10">
      <c r="A47" s="49"/>
      <c r="B47" s="19"/>
    </row>
    <row r="48" spans="1:10">
      <c r="A48" s="49"/>
      <c r="B48" s="47"/>
    </row>
  </sheetData>
  <pageMargins left="0.79" right="0.2" top="1.1599999999999999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426"/>
  <sheetViews>
    <sheetView topLeftCell="A179" workbookViewId="0">
      <selection activeCell="C164" sqref="C164"/>
    </sheetView>
  </sheetViews>
  <sheetFormatPr defaultRowHeight="15"/>
  <cols>
    <col min="1" max="1" width="14.140625" style="192" customWidth="1"/>
    <col min="2" max="4" width="9.140625" style="192"/>
    <col min="5" max="5" width="50.7109375" style="192" customWidth="1"/>
    <col min="6" max="6" width="18.140625" style="193" customWidth="1"/>
    <col min="7" max="7" width="19.85546875" style="195" customWidth="1"/>
    <col min="8" max="8" width="12" style="192" bestFit="1" customWidth="1"/>
    <col min="9" max="9" width="11.5703125" style="192" bestFit="1" customWidth="1"/>
    <col min="10" max="254" width="9.140625" style="192"/>
    <col min="255" max="255" width="14.140625" style="192" customWidth="1"/>
    <col min="256" max="258" width="9.140625" style="192"/>
    <col min="259" max="259" width="28.42578125" style="192" customWidth="1"/>
    <col min="260" max="260" width="16.7109375" style="192" customWidth="1"/>
    <col min="261" max="261" width="17.5703125" style="192" customWidth="1"/>
    <col min="262" max="262" width="17.42578125" style="192" customWidth="1"/>
    <col min="263" max="263" width="14.28515625" style="192" bestFit="1" customWidth="1"/>
    <col min="264" max="510" width="9.140625" style="192"/>
    <col min="511" max="511" width="14.140625" style="192" customWidth="1"/>
    <col min="512" max="514" width="9.140625" style="192"/>
    <col min="515" max="515" width="28.42578125" style="192" customWidth="1"/>
    <col min="516" max="516" width="16.7109375" style="192" customWidth="1"/>
    <col min="517" max="517" width="17.5703125" style="192" customWidth="1"/>
    <col min="518" max="518" width="17.42578125" style="192" customWidth="1"/>
    <col min="519" max="519" width="14.28515625" style="192" bestFit="1" customWidth="1"/>
    <col min="520" max="766" width="9.140625" style="192"/>
    <col min="767" max="767" width="14.140625" style="192" customWidth="1"/>
    <col min="768" max="770" width="9.140625" style="192"/>
    <col min="771" max="771" width="28.42578125" style="192" customWidth="1"/>
    <col min="772" max="772" width="16.7109375" style="192" customWidth="1"/>
    <col min="773" max="773" width="17.5703125" style="192" customWidth="1"/>
    <col min="774" max="774" width="17.42578125" style="192" customWidth="1"/>
    <col min="775" max="775" width="14.28515625" style="192" bestFit="1" customWidth="1"/>
    <col min="776" max="1022" width="9.140625" style="192"/>
    <col min="1023" max="1023" width="14.140625" style="192" customWidth="1"/>
    <col min="1024" max="1026" width="9.140625" style="192"/>
    <col min="1027" max="1027" width="28.42578125" style="192" customWidth="1"/>
    <col min="1028" max="1028" width="16.7109375" style="192" customWidth="1"/>
    <col min="1029" max="1029" width="17.5703125" style="192" customWidth="1"/>
    <col min="1030" max="1030" width="17.42578125" style="192" customWidth="1"/>
    <col min="1031" max="1031" width="14.28515625" style="192" bestFit="1" customWidth="1"/>
    <col min="1032" max="1278" width="9.140625" style="192"/>
    <col min="1279" max="1279" width="14.140625" style="192" customWidth="1"/>
    <col min="1280" max="1282" width="9.140625" style="192"/>
    <col min="1283" max="1283" width="28.42578125" style="192" customWidth="1"/>
    <col min="1284" max="1284" width="16.7109375" style="192" customWidth="1"/>
    <col min="1285" max="1285" width="17.5703125" style="192" customWidth="1"/>
    <col min="1286" max="1286" width="17.42578125" style="192" customWidth="1"/>
    <col min="1287" max="1287" width="14.28515625" style="192" bestFit="1" customWidth="1"/>
    <col min="1288" max="1534" width="9.140625" style="192"/>
    <col min="1535" max="1535" width="14.140625" style="192" customWidth="1"/>
    <col min="1536" max="1538" width="9.140625" style="192"/>
    <col min="1539" max="1539" width="28.42578125" style="192" customWidth="1"/>
    <col min="1540" max="1540" width="16.7109375" style="192" customWidth="1"/>
    <col min="1541" max="1541" width="17.5703125" style="192" customWidth="1"/>
    <col min="1542" max="1542" width="17.42578125" style="192" customWidth="1"/>
    <col min="1543" max="1543" width="14.28515625" style="192" bestFit="1" customWidth="1"/>
    <col min="1544" max="1790" width="9.140625" style="192"/>
    <col min="1791" max="1791" width="14.140625" style="192" customWidth="1"/>
    <col min="1792" max="1794" width="9.140625" style="192"/>
    <col min="1795" max="1795" width="28.42578125" style="192" customWidth="1"/>
    <col min="1796" max="1796" width="16.7109375" style="192" customWidth="1"/>
    <col min="1797" max="1797" width="17.5703125" style="192" customWidth="1"/>
    <col min="1798" max="1798" width="17.42578125" style="192" customWidth="1"/>
    <col min="1799" max="1799" width="14.28515625" style="192" bestFit="1" customWidth="1"/>
    <col min="1800" max="2046" width="9.140625" style="192"/>
    <col min="2047" max="2047" width="14.140625" style="192" customWidth="1"/>
    <col min="2048" max="2050" width="9.140625" style="192"/>
    <col min="2051" max="2051" width="28.42578125" style="192" customWidth="1"/>
    <col min="2052" max="2052" width="16.7109375" style="192" customWidth="1"/>
    <col min="2053" max="2053" width="17.5703125" style="192" customWidth="1"/>
    <col min="2054" max="2054" width="17.42578125" style="192" customWidth="1"/>
    <col min="2055" max="2055" width="14.28515625" style="192" bestFit="1" customWidth="1"/>
    <col min="2056" max="2302" width="9.140625" style="192"/>
    <col min="2303" max="2303" width="14.140625" style="192" customWidth="1"/>
    <col min="2304" max="2306" width="9.140625" style="192"/>
    <col min="2307" max="2307" width="28.42578125" style="192" customWidth="1"/>
    <col min="2308" max="2308" width="16.7109375" style="192" customWidth="1"/>
    <col min="2309" max="2309" width="17.5703125" style="192" customWidth="1"/>
    <col min="2310" max="2310" width="17.42578125" style="192" customWidth="1"/>
    <col min="2311" max="2311" width="14.28515625" style="192" bestFit="1" customWidth="1"/>
    <col min="2312" max="2558" width="9.140625" style="192"/>
    <col min="2559" max="2559" width="14.140625" style="192" customWidth="1"/>
    <col min="2560" max="2562" width="9.140625" style="192"/>
    <col min="2563" max="2563" width="28.42578125" style="192" customWidth="1"/>
    <col min="2564" max="2564" width="16.7109375" style="192" customWidth="1"/>
    <col min="2565" max="2565" width="17.5703125" style="192" customWidth="1"/>
    <col min="2566" max="2566" width="17.42578125" style="192" customWidth="1"/>
    <col min="2567" max="2567" width="14.28515625" style="192" bestFit="1" customWidth="1"/>
    <col min="2568" max="2814" width="9.140625" style="192"/>
    <col min="2815" max="2815" width="14.140625" style="192" customWidth="1"/>
    <col min="2816" max="2818" width="9.140625" style="192"/>
    <col min="2819" max="2819" width="28.42578125" style="192" customWidth="1"/>
    <col min="2820" max="2820" width="16.7109375" style="192" customWidth="1"/>
    <col min="2821" max="2821" width="17.5703125" style="192" customWidth="1"/>
    <col min="2822" max="2822" width="17.42578125" style="192" customWidth="1"/>
    <col min="2823" max="2823" width="14.28515625" style="192" bestFit="1" customWidth="1"/>
    <col min="2824" max="3070" width="9.140625" style="192"/>
    <col min="3071" max="3071" width="14.140625" style="192" customWidth="1"/>
    <col min="3072" max="3074" width="9.140625" style="192"/>
    <col min="3075" max="3075" width="28.42578125" style="192" customWidth="1"/>
    <col min="3076" max="3076" width="16.7109375" style="192" customWidth="1"/>
    <col min="3077" max="3077" width="17.5703125" style="192" customWidth="1"/>
    <col min="3078" max="3078" width="17.42578125" style="192" customWidth="1"/>
    <col min="3079" max="3079" width="14.28515625" style="192" bestFit="1" customWidth="1"/>
    <col min="3080" max="3326" width="9.140625" style="192"/>
    <col min="3327" max="3327" width="14.140625" style="192" customWidth="1"/>
    <col min="3328" max="3330" width="9.140625" style="192"/>
    <col min="3331" max="3331" width="28.42578125" style="192" customWidth="1"/>
    <col min="3332" max="3332" width="16.7109375" style="192" customWidth="1"/>
    <col min="3333" max="3333" width="17.5703125" style="192" customWidth="1"/>
    <col min="3334" max="3334" width="17.42578125" style="192" customWidth="1"/>
    <col min="3335" max="3335" width="14.28515625" style="192" bestFit="1" customWidth="1"/>
    <col min="3336" max="3582" width="9.140625" style="192"/>
    <col min="3583" max="3583" width="14.140625" style="192" customWidth="1"/>
    <col min="3584" max="3586" width="9.140625" style="192"/>
    <col min="3587" max="3587" width="28.42578125" style="192" customWidth="1"/>
    <col min="3588" max="3588" width="16.7109375" style="192" customWidth="1"/>
    <col min="3589" max="3589" width="17.5703125" style="192" customWidth="1"/>
    <col min="3590" max="3590" width="17.42578125" style="192" customWidth="1"/>
    <col min="3591" max="3591" width="14.28515625" style="192" bestFit="1" customWidth="1"/>
    <col min="3592" max="3838" width="9.140625" style="192"/>
    <col min="3839" max="3839" width="14.140625" style="192" customWidth="1"/>
    <col min="3840" max="3842" width="9.140625" style="192"/>
    <col min="3843" max="3843" width="28.42578125" style="192" customWidth="1"/>
    <col min="3844" max="3844" width="16.7109375" style="192" customWidth="1"/>
    <col min="3845" max="3845" width="17.5703125" style="192" customWidth="1"/>
    <col min="3846" max="3846" width="17.42578125" style="192" customWidth="1"/>
    <col min="3847" max="3847" width="14.28515625" style="192" bestFit="1" customWidth="1"/>
    <col min="3848" max="4094" width="9.140625" style="192"/>
    <col min="4095" max="4095" width="14.140625" style="192" customWidth="1"/>
    <col min="4096" max="4098" width="9.140625" style="192"/>
    <col min="4099" max="4099" width="28.42578125" style="192" customWidth="1"/>
    <col min="4100" max="4100" width="16.7109375" style="192" customWidth="1"/>
    <col min="4101" max="4101" width="17.5703125" style="192" customWidth="1"/>
    <col min="4102" max="4102" width="17.42578125" style="192" customWidth="1"/>
    <col min="4103" max="4103" width="14.28515625" style="192" bestFit="1" customWidth="1"/>
    <col min="4104" max="4350" width="9.140625" style="192"/>
    <col min="4351" max="4351" width="14.140625" style="192" customWidth="1"/>
    <col min="4352" max="4354" width="9.140625" style="192"/>
    <col min="4355" max="4355" width="28.42578125" style="192" customWidth="1"/>
    <col min="4356" max="4356" width="16.7109375" style="192" customWidth="1"/>
    <col min="4357" max="4357" width="17.5703125" style="192" customWidth="1"/>
    <col min="4358" max="4358" width="17.42578125" style="192" customWidth="1"/>
    <col min="4359" max="4359" width="14.28515625" style="192" bestFit="1" customWidth="1"/>
    <col min="4360" max="4606" width="9.140625" style="192"/>
    <col min="4607" max="4607" width="14.140625" style="192" customWidth="1"/>
    <col min="4608" max="4610" width="9.140625" style="192"/>
    <col min="4611" max="4611" width="28.42578125" style="192" customWidth="1"/>
    <col min="4612" max="4612" width="16.7109375" style="192" customWidth="1"/>
    <col min="4613" max="4613" width="17.5703125" style="192" customWidth="1"/>
    <col min="4614" max="4614" width="17.42578125" style="192" customWidth="1"/>
    <col min="4615" max="4615" width="14.28515625" style="192" bestFit="1" customWidth="1"/>
    <col min="4616" max="4862" width="9.140625" style="192"/>
    <col min="4863" max="4863" width="14.140625" style="192" customWidth="1"/>
    <col min="4864" max="4866" width="9.140625" style="192"/>
    <col min="4867" max="4867" width="28.42578125" style="192" customWidth="1"/>
    <col min="4868" max="4868" width="16.7109375" style="192" customWidth="1"/>
    <col min="4869" max="4869" width="17.5703125" style="192" customWidth="1"/>
    <col min="4870" max="4870" width="17.42578125" style="192" customWidth="1"/>
    <col min="4871" max="4871" width="14.28515625" style="192" bestFit="1" customWidth="1"/>
    <col min="4872" max="5118" width="9.140625" style="192"/>
    <col min="5119" max="5119" width="14.140625" style="192" customWidth="1"/>
    <col min="5120" max="5122" width="9.140625" style="192"/>
    <col min="5123" max="5123" width="28.42578125" style="192" customWidth="1"/>
    <col min="5124" max="5124" width="16.7109375" style="192" customWidth="1"/>
    <col min="5125" max="5125" width="17.5703125" style="192" customWidth="1"/>
    <col min="5126" max="5126" width="17.42578125" style="192" customWidth="1"/>
    <col min="5127" max="5127" width="14.28515625" style="192" bestFit="1" customWidth="1"/>
    <col min="5128" max="5374" width="9.140625" style="192"/>
    <col min="5375" max="5375" width="14.140625" style="192" customWidth="1"/>
    <col min="5376" max="5378" width="9.140625" style="192"/>
    <col min="5379" max="5379" width="28.42578125" style="192" customWidth="1"/>
    <col min="5380" max="5380" width="16.7109375" style="192" customWidth="1"/>
    <col min="5381" max="5381" width="17.5703125" style="192" customWidth="1"/>
    <col min="5382" max="5382" width="17.42578125" style="192" customWidth="1"/>
    <col min="5383" max="5383" width="14.28515625" style="192" bestFit="1" customWidth="1"/>
    <col min="5384" max="5630" width="9.140625" style="192"/>
    <col min="5631" max="5631" width="14.140625" style="192" customWidth="1"/>
    <col min="5632" max="5634" width="9.140625" style="192"/>
    <col min="5635" max="5635" width="28.42578125" style="192" customWidth="1"/>
    <col min="5636" max="5636" width="16.7109375" style="192" customWidth="1"/>
    <col min="5637" max="5637" width="17.5703125" style="192" customWidth="1"/>
    <col min="5638" max="5638" width="17.42578125" style="192" customWidth="1"/>
    <col min="5639" max="5639" width="14.28515625" style="192" bestFit="1" customWidth="1"/>
    <col min="5640" max="5886" width="9.140625" style="192"/>
    <col min="5887" max="5887" width="14.140625" style="192" customWidth="1"/>
    <col min="5888" max="5890" width="9.140625" style="192"/>
    <col min="5891" max="5891" width="28.42578125" style="192" customWidth="1"/>
    <col min="5892" max="5892" width="16.7109375" style="192" customWidth="1"/>
    <col min="5893" max="5893" width="17.5703125" style="192" customWidth="1"/>
    <col min="5894" max="5894" width="17.42578125" style="192" customWidth="1"/>
    <col min="5895" max="5895" width="14.28515625" style="192" bestFit="1" customWidth="1"/>
    <col min="5896" max="6142" width="9.140625" style="192"/>
    <col min="6143" max="6143" width="14.140625" style="192" customWidth="1"/>
    <col min="6144" max="6146" width="9.140625" style="192"/>
    <col min="6147" max="6147" width="28.42578125" style="192" customWidth="1"/>
    <col min="6148" max="6148" width="16.7109375" style="192" customWidth="1"/>
    <col min="6149" max="6149" width="17.5703125" style="192" customWidth="1"/>
    <col min="6150" max="6150" width="17.42578125" style="192" customWidth="1"/>
    <col min="6151" max="6151" width="14.28515625" style="192" bestFit="1" customWidth="1"/>
    <col min="6152" max="6398" width="9.140625" style="192"/>
    <col min="6399" max="6399" width="14.140625" style="192" customWidth="1"/>
    <col min="6400" max="6402" width="9.140625" style="192"/>
    <col min="6403" max="6403" width="28.42578125" style="192" customWidth="1"/>
    <col min="6404" max="6404" width="16.7109375" style="192" customWidth="1"/>
    <col min="6405" max="6405" width="17.5703125" style="192" customWidth="1"/>
    <col min="6406" max="6406" width="17.42578125" style="192" customWidth="1"/>
    <col min="6407" max="6407" width="14.28515625" style="192" bestFit="1" customWidth="1"/>
    <col min="6408" max="6654" width="9.140625" style="192"/>
    <col min="6655" max="6655" width="14.140625" style="192" customWidth="1"/>
    <col min="6656" max="6658" width="9.140625" style="192"/>
    <col min="6659" max="6659" width="28.42578125" style="192" customWidth="1"/>
    <col min="6660" max="6660" width="16.7109375" style="192" customWidth="1"/>
    <col min="6661" max="6661" width="17.5703125" style="192" customWidth="1"/>
    <col min="6662" max="6662" width="17.42578125" style="192" customWidth="1"/>
    <col min="6663" max="6663" width="14.28515625" style="192" bestFit="1" customWidth="1"/>
    <col min="6664" max="6910" width="9.140625" style="192"/>
    <col min="6911" max="6911" width="14.140625" style="192" customWidth="1"/>
    <col min="6912" max="6914" width="9.140625" style="192"/>
    <col min="6915" max="6915" width="28.42578125" style="192" customWidth="1"/>
    <col min="6916" max="6916" width="16.7109375" style="192" customWidth="1"/>
    <col min="6917" max="6917" width="17.5703125" style="192" customWidth="1"/>
    <col min="6918" max="6918" width="17.42578125" style="192" customWidth="1"/>
    <col min="6919" max="6919" width="14.28515625" style="192" bestFit="1" customWidth="1"/>
    <col min="6920" max="7166" width="9.140625" style="192"/>
    <col min="7167" max="7167" width="14.140625" style="192" customWidth="1"/>
    <col min="7168" max="7170" width="9.140625" style="192"/>
    <col min="7171" max="7171" width="28.42578125" style="192" customWidth="1"/>
    <col min="7172" max="7172" width="16.7109375" style="192" customWidth="1"/>
    <col min="7173" max="7173" width="17.5703125" style="192" customWidth="1"/>
    <col min="7174" max="7174" width="17.42578125" style="192" customWidth="1"/>
    <col min="7175" max="7175" width="14.28515625" style="192" bestFit="1" customWidth="1"/>
    <col min="7176" max="7422" width="9.140625" style="192"/>
    <col min="7423" max="7423" width="14.140625" style="192" customWidth="1"/>
    <col min="7424" max="7426" width="9.140625" style="192"/>
    <col min="7427" max="7427" width="28.42578125" style="192" customWidth="1"/>
    <col min="7428" max="7428" width="16.7109375" style="192" customWidth="1"/>
    <col min="7429" max="7429" width="17.5703125" style="192" customWidth="1"/>
    <col min="7430" max="7430" width="17.42578125" style="192" customWidth="1"/>
    <col min="7431" max="7431" width="14.28515625" style="192" bestFit="1" customWidth="1"/>
    <col min="7432" max="7678" width="9.140625" style="192"/>
    <col min="7679" max="7679" width="14.140625" style="192" customWidth="1"/>
    <col min="7680" max="7682" width="9.140625" style="192"/>
    <col min="7683" max="7683" width="28.42578125" style="192" customWidth="1"/>
    <col min="7684" max="7684" width="16.7109375" style="192" customWidth="1"/>
    <col min="7685" max="7685" width="17.5703125" style="192" customWidth="1"/>
    <col min="7686" max="7686" width="17.42578125" style="192" customWidth="1"/>
    <col min="7687" max="7687" width="14.28515625" style="192" bestFit="1" customWidth="1"/>
    <col min="7688" max="7934" width="9.140625" style="192"/>
    <col min="7935" max="7935" width="14.140625" style="192" customWidth="1"/>
    <col min="7936" max="7938" width="9.140625" style="192"/>
    <col min="7939" max="7939" width="28.42578125" style="192" customWidth="1"/>
    <col min="7940" max="7940" width="16.7109375" style="192" customWidth="1"/>
    <col min="7941" max="7941" width="17.5703125" style="192" customWidth="1"/>
    <col min="7942" max="7942" width="17.42578125" style="192" customWidth="1"/>
    <col min="7943" max="7943" width="14.28515625" style="192" bestFit="1" customWidth="1"/>
    <col min="7944" max="8190" width="9.140625" style="192"/>
    <col min="8191" max="8191" width="14.140625" style="192" customWidth="1"/>
    <col min="8192" max="8194" width="9.140625" style="192"/>
    <col min="8195" max="8195" width="28.42578125" style="192" customWidth="1"/>
    <col min="8196" max="8196" width="16.7109375" style="192" customWidth="1"/>
    <col min="8197" max="8197" width="17.5703125" style="192" customWidth="1"/>
    <col min="8198" max="8198" width="17.42578125" style="192" customWidth="1"/>
    <col min="8199" max="8199" width="14.28515625" style="192" bestFit="1" customWidth="1"/>
    <col min="8200" max="8446" width="9.140625" style="192"/>
    <col min="8447" max="8447" width="14.140625" style="192" customWidth="1"/>
    <col min="8448" max="8450" width="9.140625" style="192"/>
    <col min="8451" max="8451" width="28.42578125" style="192" customWidth="1"/>
    <col min="8452" max="8452" width="16.7109375" style="192" customWidth="1"/>
    <col min="8453" max="8453" width="17.5703125" style="192" customWidth="1"/>
    <col min="8454" max="8454" width="17.42578125" style="192" customWidth="1"/>
    <col min="8455" max="8455" width="14.28515625" style="192" bestFit="1" customWidth="1"/>
    <col min="8456" max="8702" width="9.140625" style="192"/>
    <col min="8703" max="8703" width="14.140625" style="192" customWidth="1"/>
    <col min="8704" max="8706" width="9.140625" style="192"/>
    <col min="8707" max="8707" width="28.42578125" style="192" customWidth="1"/>
    <col min="8708" max="8708" width="16.7109375" style="192" customWidth="1"/>
    <col min="8709" max="8709" width="17.5703125" style="192" customWidth="1"/>
    <col min="8710" max="8710" width="17.42578125" style="192" customWidth="1"/>
    <col min="8711" max="8711" width="14.28515625" style="192" bestFit="1" customWidth="1"/>
    <col min="8712" max="8958" width="9.140625" style="192"/>
    <col min="8959" max="8959" width="14.140625" style="192" customWidth="1"/>
    <col min="8960" max="8962" width="9.140625" style="192"/>
    <col min="8963" max="8963" width="28.42578125" style="192" customWidth="1"/>
    <col min="8964" max="8964" width="16.7109375" style="192" customWidth="1"/>
    <col min="8965" max="8965" width="17.5703125" style="192" customWidth="1"/>
    <col min="8966" max="8966" width="17.42578125" style="192" customWidth="1"/>
    <col min="8967" max="8967" width="14.28515625" style="192" bestFit="1" customWidth="1"/>
    <col min="8968" max="9214" width="9.140625" style="192"/>
    <col min="9215" max="9215" width="14.140625" style="192" customWidth="1"/>
    <col min="9216" max="9218" width="9.140625" style="192"/>
    <col min="9219" max="9219" width="28.42578125" style="192" customWidth="1"/>
    <col min="9220" max="9220" width="16.7109375" style="192" customWidth="1"/>
    <col min="9221" max="9221" width="17.5703125" style="192" customWidth="1"/>
    <col min="9222" max="9222" width="17.42578125" style="192" customWidth="1"/>
    <col min="9223" max="9223" width="14.28515625" style="192" bestFit="1" customWidth="1"/>
    <col min="9224" max="9470" width="9.140625" style="192"/>
    <col min="9471" max="9471" width="14.140625" style="192" customWidth="1"/>
    <col min="9472" max="9474" width="9.140625" style="192"/>
    <col min="9475" max="9475" width="28.42578125" style="192" customWidth="1"/>
    <col min="9476" max="9476" width="16.7109375" style="192" customWidth="1"/>
    <col min="9477" max="9477" width="17.5703125" style="192" customWidth="1"/>
    <col min="9478" max="9478" width="17.42578125" style="192" customWidth="1"/>
    <col min="9479" max="9479" width="14.28515625" style="192" bestFit="1" customWidth="1"/>
    <col min="9480" max="9726" width="9.140625" style="192"/>
    <col min="9727" max="9727" width="14.140625" style="192" customWidth="1"/>
    <col min="9728" max="9730" width="9.140625" style="192"/>
    <col min="9731" max="9731" width="28.42578125" style="192" customWidth="1"/>
    <col min="9732" max="9732" width="16.7109375" style="192" customWidth="1"/>
    <col min="9733" max="9733" width="17.5703125" style="192" customWidth="1"/>
    <col min="9734" max="9734" width="17.42578125" style="192" customWidth="1"/>
    <col min="9735" max="9735" width="14.28515625" style="192" bestFit="1" customWidth="1"/>
    <col min="9736" max="9982" width="9.140625" style="192"/>
    <col min="9983" max="9983" width="14.140625" style="192" customWidth="1"/>
    <col min="9984" max="9986" width="9.140625" style="192"/>
    <col min="9987" max="9987" width="28.42578125" style="192" customWidth="1"/>
    <col min="9988" max="9988" width="16.7109375" style="192" customWidth="1"/>
    <col min="9989" max="9989" width="17.5703125" style="192" customWidth="1"/>
    <col min="9990" max="9990" width="17.42578125" style="192" customWidth="1"/>
    <col min="9991" max="9991" width="14.28515625" style="192" bestFit="1" customWidth="1"/>
    <col min="9992" max="10238" width="9.140625" style="192"/>
    <col min="10239" max="10239" width="14.140625" style="192" customWidth="1"/>
    <col min="10240" max="10242" width="9.140625" style="192"/>
    <col min="10243" max="10243" width="28.42578125" style="192" customWidth="1"/>
    <col min="10244" max="10244" width="16.7109375" style="192" customWidth="1"/>
    <col min="10245" max="10245" width="17.5703125" style="192" customWidth="1"/>
    <col min="10246" max="10246" width="17.42578125" style="192" customWidth="1"/>
    <col min="10247" max="10247" width="14.28515625" style="192" bestFit="1" customWidth="1"/>
    <col min="10248" max="10494" width="9.140625" style="192"/>
    <col min="10495" max="10495" width="14.140625" style="192" customWidth="1"/>
    <col min="10496" max="10498" width="9.140625" style="192"/>
    <col min="10499" max="10499" width="28.42578125" style="192" customWidth="1"/>
    <col min="10500" max="10500" width="16.7109375" style="192" customWidth="1"/>
    <col min="10501" max="10501" width="17.5703125" style="192" customWidth="1"/>
    <col min="10502" max="10502" width="17.42578125" style="192" customWidth="1"/>
    <col min="10503" max="10503" width="14.28515625" style="192" bestFit="1" customWidth="1"/>
    <col min="10504" max="10750" width="9.140625" style="192"/>
    <col min="10751" max="10751" width="14.140625" style="192" customWidth="1"/>
    <col min="10752" max="10754" width="9.140625" style="192"/>
    <col min="10755" max="10755" width="28.42578125" style="192" customWidth="1"/>
    <col min="10756" max="10756" width="16.7109375" style="192" customWidth="1"/>
    <col min="10757" max="10757" width="17.5703125" style="192" customWidth="1"/>
    <col min="10758" max="10758" width="17.42578125" style="192" customWidth="1"/>
    <col min="10759" max="10759" width="14.28515625" style="192" bestFit="1" customWidth="1"/>
    <col min="10760" max="11006" width="9.140625" style="192"/>
    <col min="11007" max="11007" width="14.140625" style="192" customWidth="1"/>
    <col min="11008" max="11010" width="9.140625" style="192"/>
    <col min="11011" max="11011" width="28.42578125" style="192" customWidth="1"/>
    <col min="11012" max="11012" width="16.7109375" style="192" customWidth="1"/>
    <col min="11013" max="11013" width="17.5703125" style="192" customWidth="1"/>
    <col min="11014" max="11014" width="17.42578125" style="192" customWidth="1"/>
    <col min="11015" max="11015" width="14.28515625" style="192" bestFit="1" customWidth="1"/>
    <col min="11016" max="11262" width="9.140625" style="192"/>
    <col min="11263" max="11263" width="14.140625" style="192" customWidth="1"/>
    <col min="11264" max="11266" width="9.140625" style="192"/>
    <col min="11267" max="11267" width="28.42578125" style="192" customWidth="1"/>
    <col min="11268" max="11268" width="16.7109375" style="192" customWidth="1"/>
    <col min="11269" max="11269" width="17.5703125" style="192" customWidth="1"/>
    <col min="11270" max="11270" width="17.42578125" style="192" customWidth="1"/>
    <col min="11271" max="11271" width="14.28515625" style="192" bestFit="1" customWidth="1"/>
    <col min="11272" max="11518" width="9.140625" style="192"/>
    <col min="11519" max="11519" width="14.140625" style="192" customWidth="1"/>
    <col min="11520" max="11522" width="9.140625" style="192"/>
    <col min="11523" max="11523" width="28.42578125" style="192" customWidth="1"/>
    <col min="11524" max="11524" width="16.7109375" style="192" customWidth="1"/>
    <col min="11525" max="11525" width="17.5703125" style="192" customWidth="1"/>
    <col min="11526" max="11526" width="17.42578125" style="192" customWidth="1"/>
    <col min="11527" max="11527" width="14.28515625" style="192" bestFit="1" customWidth="1"/>
    <col min="11528" max="11774" width="9.140625" style="192"/>
    <col min="11775" max="11775" width="14.140625" style="192" customWidth="1"/>
    <col min="11776" max="11778" width="9.140625" style="192"/>
    <col min="11779" max="11779" width="28.42578125" style="192" customWidth="1"/>
    <col min="11780" max="11780" width="16.7109375" style="192" customWidth="1"/>
    <col min="11781" max="11781" width="17.5703125" style="192" customWidth="1"/>
    <col min="11782" max="11782" width="17.42578125" style="192" customWidth="1"/>
    <col min="11783" max="11783" width="14.28515625" style="192" bestFit="1" customWidth="1"/>
    <col min="11784" max="12030" width="9.140625" style="192"/>
    <col min="12031" max="12031" width="14.140625" style="192" customWidth="1"/>
    <col min="12032" max="12034" width="9.140625" style="192"/>
    <col min="12035" max="12035" width="28.42578125" style="192" customWidth="1"/>
    <col min="12036" max="12036" width="16.7109375" style="192" customWidth="1"/>
    <col min="12037" max="12037" width="17.5703125" style="192" customWidth="1"/>
    <col min="12038" max="12038" width="17.42578125" style="192" customWidth="1"/>
    <col min="12039" max="12039" width="14.28515625" style="192" bestFit="1" customWidth="1"/>
    <col min="12040" max="12286" width="9.140625" style="192"/>
    <col min="12287" max="12287" width="14.140625" style="192" customWidth="1"/>
    <col min="12288" max="12290" width="9.140625" style="192"/>
    <col min="12291" max="12291" width="28.42578125" style="192" customWidth="1"/>
    <col min="12292" max="12292" width="16.7109375" style="192" customWidth="1"/>
    <col min="12293" max="12293" width="17.5703125" style="192" customWidth="1"/>
    <col min="12294" max="12294" width="17.42578125" style="192" customWidth="1"/>
    <col min="12295" max="12295" width="14.28515625" style="192" bestFit="1" customWidth="1"/>
    <col min="12296" max="12542" width="9.140625" style="192"/>
    <col min="12543" max="12543" width="14.140625" style="192" customWidth="1"/>
    <col min="12544" max="12546" width="9.140625" style="192"/>
    <col min="12547" max="12547" width="28.42578125" style="192" customWidth="1"/>
    <col min="12548" max="12548" width="16.7109375" style="192" customWidth="1"/>
    <col min="12549" max="12549" width="17.5703125" style="192" customWidth="1"/>
    <col min="12550" max="12550" width="17.42578125" style="192" customWidth="1"/>
    <col min="12551" max="12551" width="14.28515625" style="192" bestFit="1" customWidth="1"/>
    <col min="12552" max="12798" width="9.140625" style="192"/>
    <col min="12799" max="12799" width="14.140625" style="192" customWidth="1"/>
    <col min="12800" max="12802" width="9.140625" style="192"/>
    <col min="12803" max="12803" width="28.42578125" style="192" customWidth="1"/>
    <col min="12804" max="12804" width="16.7109375" style="192" customWidth="1"/>
    <col min="12805" max="12805" width="17.5703125" style="192" customWidth="1"/>
    <col min="12806" max="12806" width="17.42578125" style="192" customWidth="1"/>
    <col min="12807" max="12807" width="14.28515625" style="192" bestFit="1" customWidth="1"/>
    <col min="12808" max="13054" width="9.140625" style="192"/>
    <col min="13055" max="13055" width="14.140625" style="192" customWidth="1"/>
    <col min="13056" max="13058" width="9.140625" style="192"/>
    <col min="13059" max="13059" width="28.42578125" style="192" customWidth="1"/>
    <col min="13060" max="13060" width="16.7109375" style="192" customWidth="1"/>
    <col min="13061" max="13061" width="17.5703125" style="192" customWidth="1"/>
    <col min="13062" max="13062" width="17.42578125" style="192" customWidth="1"/>
    <col min="13063" max="13063" width="14.28515625" style="192" bestFit="1" customWidth="1"/>
    <col min="13064" max="13310" width="9.140625" style="192"/>
    <col min="13311" max="13311" width="14.140625" style="192" customWidth="1"/>
    <col min="13312" max="13314" width="9.140625" style="192"/>
    <col min="13315" max="13315" width="28.42578125" style="192" customWidth="1"/>
    <col min="13316" max="13316" width="16.7109375" style="192" customWidth="1"/>
    <col min="13317" max="13317" width="17.5703125" style="192" customWidth="1"/>
    <col min="13318" max="13318" width="17.42578125" style="192" customWidth="1"/>
    <col min="13319" max="13319" width="14.28515625" style="192" bestFit="1" customWidth="1"/>
    <col min="13320" max="13566" width="9.140625" style="192"/>
    <col min="13567" max="13567" width="14.140625" style="192" customWidth="1"/>
    <col min="13568" max="13570" width="9.140625" style="192"/>
    <col min="13571" max="13571" width="28.42578125" style="192" customWidth="1"/>
    <col min="13572" max="13572" width="16.7109375" style="192" customWidth="1"/>
    <col min="13573" max="13573" width="17.5703125" style="192" customWidth="1"/>
    <col min="13574" max="13574" width="17.42578125" style="192" customWidth="1"/>
    <col min="13575" max="13575" width="14.28515625" style="192" bestFit="1" customWidth="1"/>
    <col min="13576" max="13822" width="9.140625" style="192"/>
    <col min="13823" max="13823" width="14.140625" style="192" customWidth="1"/>
    <col min="13824" max="13826" width="9.140625" style="192"/>
    <col min="13827" max="13827" width="28.42578125" style="192" customWidth="1"/>
    <col min="13828" max="13828" width="16.7109375" style="192" customWidth="1"/>
    <col min="13829" max="13829" width="17.5703125" style="192" customWidth="1"/>
    <col min="13830" max="13830" width="17.42578125" style="192" customWidth="1"/>
    <col min="13831" max="13831" width="14.28515625" style="192" bestFit="1" customWidth="1"/>
    <col min="13832" max="14078" width="9.140625" style="192"/>
    <col min="14079" max="14079" width="14.140625" style="192" customWidth="1"/>
    <col min="14080" max="14082" width="9.140625" style="192"/>
    <col min="14083" max="14083" width="28.42578125" style="192" customWidth="1"/>
    <col min="14084" max="14084" width="16.7109375" style="192" customWidth="1"/>
    <col min="14085" max="14085" width="17.5703125" style="192" customWidth="1"/>
    <col min="14086" max="14086" width="17.42578125" style="192" customWidth="1"/>
    <col min="14087" max="14087" width="14.28515625" style="192" bestFit="1" customWidth="1"/>
    <col min="14088" max="14334" width="9.140625" style="192"/>
    <col min="14335" max="14335" width="14.140625" style="192" customWidth="1"/>
    <col min="14336" max="14338" width="9.140625" style="192"/>
    <col min="14339" max="14339" width="28.42578125" style="192" customWidth="1"/>
    <col min="14340" max="14340" width="16.7109375" style="192" customWidth="1"/>
    <col min="14341" max="14341" width="17.5703125" style="192" customWidth="1"/>
    <col min="14342" max="14342" width="17.42578125" style="192" customWidth="1"/>
    <col min="14343" max="14343" width="14.28515625" style="192" bestFit="1" customWidth="1"/>
    <col min="14344" max="14590" width="9.140625" style="192"/>
    <col min="14591" max="14591" width="14.140625" style="192" customWidth="1"/>
    <col min="14592" max="14594" width="9.140625" style="192"/>
    <col min="14595" max="14595" width="28.42578125" style="192" customWidth="1"/>
    <col min="14596" max="14596" width="16.7109375" style="192" customWidth="1"/>
    <col min="14597" max="14597" width="17.5703125" style="192" customWidth="1"/>
    <col min="14598" max="14598" width="17.42578125" style="192" customWidth="1"/>
    <col min="14599" max="14599" width="14.28515625" style="192" bestFit="1" customWidth="1"/>
    <col min="14600" max="14846" width="9.140625" style="192"/>
    <col min="14847" max="14847" width="14.140625" style="192" customWidth="1"/>
    <col min="14848" max="14850" width="9.140625" style="192"/>
    <col min="14851" max="14851" width="28.42578125" style="192" customWidth="1"/>
    <col min="14852" max="14852" width="16.7109375" style="192" customWidth="1"/>
    <col min="14853" max="14853" width="17.5703125" style="192" customWidth="1"/>
    <col min="14854" max="14854" width="17.42578125" style="192" customWidth="1"/>
    <col min="14855" max="14855" width="14.28515625" style="192" bestFit="1" customWidth="1"/>
    <col min="14856" max="15102" width="9.140625" style="192"/>
    <col min="15103" max="15103" width="14.140625" style="192" customWidth="1"/>
    <col min="15104" max="15106" width="9.140625" style="192"/>
    <col min="15107" max="15107" width="28.42578125" style="192" customWidth="1"/>
    <col min="15108" max="15108" width="16.7109375" style="192" customWidth="1"/>
    <col min="15109" max="15109" width="17.5703125" style="192" customWidth="1"/>
    <col min="15110" max="15110" width="17.42578125" style="192" customWidth="1"/>
    <col min="15111" max="15111" width="14.28515625" style="192" bestFit="1" customWidth="1"/>
    <col min="15112" max="15358" width="9.140625" style="192"/>
    <col min="15359" max="15359" width="14.140625" style="192" customWidth="1"/>
    <col min="15360" max="15362" width="9.140625" style="192"/>
    <col min="15363" max="15363" width="28.42578125" style="192" customWidth="1"/>
    <col min="15364" max="15364" width="16.7109375" style="192" customWidth="1"/>
    <col min="15365" max="15365" width="17.5703125" style="192" customWidth="1"/>
    <col min="15366" max="15366" width="17.42578125" style="192" customWidth="1"/>
    <col min="15367" max="15367" width="14.28515625" style="192" bestFit="1" customWidth="1"/>
    <col min="15368" max="15614" width="9.140625" style="192"/>
    <col min="15615" max="15615" width="14.140625" style="192" customWidth="1"/>
    <col min="15616" max="15618" width="9.140625" style="192"/>
    <col min="15619" max="15619" width="28.42578125" style="192" customWidth="1"/>
    <col min="15620" max="15620" width="16.7109375" style="192" customWidth="1"/>
    <col min="15621" max="15621" width="17.5703125" style="192" customWidth="1"/>
    <col min="15622" max="15622" width="17.42578125" style="192" customWidth="1"/>
    <col min="15623" max="15623" width="14.28515625" style="192" bestFit="1" customWidth="1"/>
    <col min="15624" max="15870" width="9.140625" style="192"/>
    <col min="15871" max="15871" width="14.140625" style="192" customWidth="1"/>
    <col min="15872" max="15874" width="9.140625" style="192"/>
    <col min="15875" max="15875" width="28.42578125" style="192" customWidth="1"/>
    <col min="15876" max="15876" width="16.7109375" style="192" customWidth="1"/>
    <col min="15877" max="15877" width="17.5703125" style="192" customWidth="1"/>
    <col min="15878" max="15878" width="17.42578125" style="192" customWidth="1"/>
    <col min="15879" max="15879" width="14.28515625" style="192" bestFit="1" customWidth="1"/>
    <col min="15880" max="16126" width="9.140625" style="192"/>
    <col min="16127" max="16127" width="14.140625" style="192" customWidth="1"/>
    <col min="16128" max="16130" width="9.140625" style="192"/>
    <col min="16131" max="16131" width="28.42578125" style="192" customWidth="1"/>
    <col min="16132" max="16132" width="16.7109375" style="192" customWidth="1"/>
    <col min="16133" max="16133" width="17.5703125" style="192" customWidth="1"/>
    <col min="16134" max="16134" width="17.42578125" style="192" customWidth="1"/>
    <col min="16135" max="16135" width="14.28515625" style="192" bestFit="1" customWidth="1"/>
    <col min="16136" max="16384" width="9.140625" style="192"/>
  </cols>
  <sheetData>
    <row r="3" spans="1:7" ht="15.75" hidden="1">
      <c r="E3" s="179" t="s">
        <v>0</v>
      </c>
      <c r="G3" s="194"/>
    </row>
    <row r="4" spans="1:7" ht="15.75" hidden="1">
      <c r="E4" s="179" t="s">
        <v>1790</v>
      </c>
      <c r="G4" s="194"/>
    </row>
    <row r="5" spans="1:7" hidden="1">
      <c r="E5" s="196" t="s">
        <v>1897</v>
      </c>
      <c r="G5" s="194"/>
    </row>
    <row r="6" spans="1:7" hidden="1">
      <c r="E6" s="32"/>
      <c r="G6" s="197"/>
    </row>
    <row r="7" spans="1:7" hidden="1">
      <c r="A7" s="198"/>
      <c r="B7" s="199"/>
      <c r="C7" s="199"/>
      <c r="D7" s="199"/>
      <c r="E7" s="198" t="s">
        <v>1792</v>
      </c>
      <c r="F7" s="200"/>
      <c r="G7" s="201">
        <v>12502782.58</v>
      </c>
    </row>
    <row r="8" spans="1:7" hidden="1">
      <c r="A8" s="8"/>
      <c r="B8" s="202"/>
      <c r="C8" s="202"/>
      <c r="D8" s="202"/>
      <c r="E8" s="8" t="s">
        <v>1794</v>
      </c>
      <c r="F8" s="201"/>
      <c r="G8" s="201">
        <v>10024899.869999999</v>
      </c>
    </row>
    <row r="9" spans="1:7" s="2" customFormat="1" hidden="1">
      <c r="A9" s="8"/>
      <c r="B9" s="202"/>
      <c r="C9" s="202"/>
      <c r="D9" s="202"/>
      <c r="E9" s="8" t="s">
        <v>772</v>
      </c>
      <c r="F9" s="201"/>
      <c r="G9" s="201">
        <v>4775250</v>
      </c>
    </row>
    <row r="10" spans="1:7" s="2" customFormat="1" hidden="1">
      <c r="A10" s="218"/>
      <c r="B10" s="219"/>
      <c r="C10" s="219"/>
      <c r="D10" s="219"/>
      <c r="E10" s="218" t="s">
        <v>1917</v>
      </c>
      <c r="F10" s="221"/>
      <c r="G10" s="221">
        <v>912000</v>
      </c>
    </row>
    <row r="11" spans="1:7" s="2" customFormat="1" hidden="1">
      <c r="A11" s="8"/>
      <c r="B11" s="202"/>
      <c r="C11" s="202"/>
      <c r="D11" s="202"/>
      <c r="E11" s="8" t="s">
        <v>1793</v>
      </c>
      <c r="F11" s="201"/>
      <c r="G11" s="201">
        <v>289783287.11000001</v>
      </c>
    </row>
    <row r="12" spans="1:7" s="2" customFormat="1" hidden="1">
      <c r="A12" s="8"/>
      <c r="B12" s="202"/>
      <c r="C12" s="202"/>
      <c r="D12" s="202"/>
      <c r="E12" s="8" t="s">
        <v>1795</v>
      </c>
      <c r="F12" s="201"/>
      <c r="G12" s="201">
        <v>33067750.699999999</v>
      </c>
    </row>
    <row r="13" spans="1:7" s="2" customFormat="1" hidden="1">
      <c r="A13" s="8"/>
      <c r="B13" s="202"/>
      <c r="C13" s="202"/>
      <c r="D13" s="202"/>
      <c r="E13" s="8"/>
      <c r="F13" s="201"/>
      <c r="G13" s="201">
        <v>351065970.25999999</v>
      </c>
    </row>
    <row r="14" spans="1:7" s="2" customFormat="1" hidden="1">
      <c r="A14" s="8"/>
      <c r="B14" s="202"/>
      <c r="C14" s="202"/>
      <c r="D14" s="202"/>
      <c r="E14" s="205" t="s">
        <v>139</v>
      </c>
      <c r="F14" s="201"/>
      <c r="G14" s="201"/>
    </row>
    <row r="15" spans="1:7" s="2" customFormat="1" hidden="1">
      <c r="A15" s="206"/>
      <c r="B15" s="202"/>
      <c r="C15" s="202"/>
      <c r="D15" s="202"/>
      <c r="E15" s="206" t="s">
        <v>1796</v>
      </c>
      <c r="F15" s="201"/>
      <c r="G15" s="204">
        <v>8423361</v>
      </c>
    </row>
    <row r="16" spans="1:7" s="2" customFormat="1" hidden="1">
      <c r="A16" s="198"/>
      <c r="B16" s="202"/>
      <c r="C16" s="202"/>
      <c r="D16" s="202"/>
      <c r="E16" s="207"/>
      <c r="F16" s="201"/>
      <c r="G16" s="51">
        <v>8423361</v>
      </c>
    </row>
    <row r="17" spans="1:7" s="2" customFormat="1" ht="15.75" hidden="1">
      <c r="A17" s="198"/>
      <c r="B17" s="202"/>
      <c r="C17" s="202"/>
      <c r="D17" s="202"/>
      <c r="E17" s="208" t="s">
        <v>1797</v>
      </c>
      <c r="F17" s="201"/>
      <c r="G17" s="201"/>
    </row>
    <row r="18" spans="1:7" s="2" customFormat="1" ht="15.75" hidden="1" thickTop="1">
      <c r="A18" s="8"/>
      <c r="B18" s="202"/>
      <c r="C18" s="202"/>
      <c r="D18" s="202"/>
      <c r="E18" s="209" t="s">
        <v>1798</v>
      </c>
      <c r="F18" s="193"/>
      <c r="G18" s="201">
        <v>-2310608.66</v>
      </c>
    </row>
    <row r="19" spans="1:7" s="2" customFormat="1" hidden="1">
      <c r="A19" s="8"/>
      <c r="B19" s="202"/>
      <c r="C19" s="202"/>
      <c r="D19" s="202"/>
      <c r="E19" s="8" t="s">
        <v>1799</v>
      </c>
      <c r="F19" s="193"/>
      <c r="G19" s="201">
        <v>-816681.74</v>
      </c>
    </row>
    <row r="20" spans="1:7" s="2" customFormat="1" hidden="1">
      <c r="A20" s="8"/>
      <c r="B20" s="202"/>
      <c r="C20" s="202"/>
      <c r="D20" s="202"/>
      <c r="E20" s="8" t="s">
        <v>1800</v>
      </c>
      <c r="F20" s="193"/>
      <c r="G20" s="201">
        <v>-2348142.86</v>
      </c>
    </row>
    <row r="21" spans="1:7" s="2" customFormat="1" hidden="1">
      <c r="A21" s="8"/>
      <c r="B21" s="202"/>
      <c r="C21" s="202"/>
      <c r="D21" s="202"/>
      <c r="E21" s="210" t="s">
        <v>1801</v>
      </c>
      <c r="F21" s="193"/>
      <c r="G21" s="201">
        <v>-602000</v>
      </c>
    </row>
    <row r="22" spans="1:7" s="2" customFormat="1" hidden="1">
      <c r="A22" s="8"/>
      <c r="B22" s="202"/>
      <c r="C22" s="202"/>
      <c r="D22" s="202"/>
      <c r="E22" s="8" t="s">
        <v>1802</v>
      </c>
      <c r="F22" s="193"/>
      <c r="G22" s="201">
        <v>-2115779.79</v>
      </c>
    </row>
    <row r="23" spans="1:7" s="2" customFormat="1" hidden="1">
      <c r="A23" s="8"/>
      <c r="B23" s="202"/>
      <c r="C23" s="202"/>
      <c r="D23" s="202"/>
      <c r="E23" s="8" t="s">
        <v>1803</v>
      </c>
      <c r="F23" s="193"/>
      <c r="G23" s="201">
        <v>-1586897.17</v>
      </c>
    </row>
    <row r="24" spans="1:7" s="2" customFormat="1" hidden="1">
      <c r="A24" s="8"/>
      <c r="B24" s="202"/>
      <c r="C24" s="202"/>
      <c r="D24" s="202"/>
      <c r="E24" s="8" t="s">
        <v>1804</v>
      </c>
      <c r="F24" s="193"/>
      <c r="G24" s="201">
        <v>-2638119.2599999998</v>
      </c>
    </row>
    <row r="25" spans="1:7" s="2" customFormat="1" hidden="1">
      <c r="A25" s="8"/>
      <c r="B25" s="202"/>
      <c r="C25" s="202"/>
      <c r="D25" s="202"/>
      <c r="E25" s="210" t="s">
        <v>1805</v>
      </c>
      <c r="F25" s="193"/>
      <c r="G25" s="201">
        <v>-2378155</v>
      </c>
    </row>
    <row r="26" spans="1:7" s="2" customFormat="1" hidden="1">
      <c r="A26" s="8"/>
      <c r="B26" s="202"/>
      <c r="C26" s="202"/>
      <c r="D26" s="202"/>
      <c r="E26" s="8" t="s">
        <v>1806</v>
      </c>
      <c r="F26" s="193"/>
      <c r="G26" s="201">
        <v>-314358.59000000003</v>
      </c>
    </row>
    <row r="27" spans="1:7" s="2" customFormat="1" hidden="1">
      <c r="A27" s="8"/>
      <c r="B27" s="202"/>
      <c r="C27" s="202"/>
      <c r="D27" s="202"/>
      <c r="E27" s="8" t="s">
        <v>1807</v>
      </c>
      <c r="F27" s="193"/>
      <c r="G27" s="201">
        <v>-1499772.68</v>
      </c>
    </row>
    <row r="28" spans="1:7" s="2" customFormat="1" hidden="1">
      <c r="A28" s="8"/>
      <c r="B28" s="202"/>
      <c r="C28" s="202"/>
      <c r="D28" s="202"/>
      <c r="E28" s="8" t="s">
        <v>1808</v>
      </c>
      <c r="F28" s="193"/>
      <c r="G28" s="201">
        <v>-82500</v>
      </c>
    </row>
    <row r="29" spans="1:7" s="2" customFormat="1" hidden="1">
      <c r="A29" s="8"/>
      <c r="B29" s="202"/>
      <c r="C29" s="202"/>
      <c r="D29" s="202"/>
      <c r="E29" s="210" t="s">
        <v>1809</v>
      </c>
      <c r="F29" s="193"/>
      <c r="G29" s="201">
        <v>-128500</v>
      </c>
    </row>
    <row r="30" spans="1:7" s="2" customFormat="1" hidden="1">
      <c r="A30" s="8"/>
      <c r="B30" s="202"/>
      <c r="C30" s="202"/>
      <c r="D30" s="202"/>
      <c r="E30" s="8" t="s">
        <v>1810</v>
      </c>
      <c r="F30" s="193"/>
      <c r="G30" s="201">
        <v>-635077.6</v>
      </c>
    </row>
    <row r="31" spans="1:7" s="2" customFormat="1" hidden="1">
      <c r="A31" s="8"/>
      <c r="B31" s="202"/>
      <c r="C31" s="202"/>
      <c r="D31" s="202"/>
      <c r="E31" s="8" t="s">
        <v>1811</v>
      </c>
      <c r="F31" s="193"/>
      <c r="G31" s="204">
        <v>-1048686.5</v>
      </c>
    </row>
    <row r="32" spans="1:7" s="2" customFormat="1" hidden="1">
      <c r="A32" s="198"/>
      <c r="B32" s="202"/>
      <c r="C32" s="202"/>
      <c r="D32" s="202"/>
      <c r="E32" s="207"/>
      <c r="F32" s="201"/>
      <c r="G32" s="201">
        <v>-18505279.850000001</v>
      </c>
    </row>
    <row r="33" spans="1:7" s="2" customFormat="1" ht="15.75" hidden="1" thickBot="1">
      <c r="A33" s="202"/>
      <c r="B33" s="202"/>
      <c r="C33" s="202"/>
      <c r="D33" s="202"/>
      <c r="E33" s="211" t="s">
        <v>1812</v>
      </c>
      <c r="F33" s="201"/>
      <c r="G33" s="203"/>
    </row>
    <row r="34" spans="1:7" s="2" customFormat="1" ht="15.75" hidden="1">
      <c r="A34" s="8"/>
      <c r="B34" s="202"/>
      <c r="C34" s="202"/>
      <c r="D34" s="202"/>
      <c r="E34" s="207" t="s">
        <v>1813</v>
      </c>
      <c r="F34" s="201">
        <v>39502502.960000001</v>
      </c>
      <c r="G34" s="201"/>
    </row>
    <row r="35" spans="1:7" s="2" customFormat="1" hidden="1">
      <c r="A35" s="8"/>
      <c r="B35" s="202"/>
      <c r="C35" s="202"/>
      <c r="D35" s="202"/>
      <c r="E35" s="207" t="s">
        <v>1814</v>
      </c>
      <c r="F35" s="201">
        <v>121433.76</v>
      </c>
      <c r="G35" s="201"/>
    </row>
    <row r="36" spans="1:7" s="2" customFormat="1" hidden="1">
      <c r="A36" s="8"/>
      <c r="B36" s="202"/>
      <c r="C36" s="202"/>
      <c r="D36" s="202"/>
      <c r="E36" s="207" t="s">
        <v>1815</v>
      </c>
      <c r="F36" s="201">
        <v>2543825</v>
      </c>
      <c r="G36" s="201"/>
    </row>
    <row r="37" spans="1:7" s="2" customFormat="1" hidden="1">
      <c r="A37" s="8"/>
      <c r="B37" s="202"/>
      <c r="C37" s="202"/>
      <c r="D37" s="202"/>
      <c r="E37" s="207" t="s">
        <v>1816</v>
      </c>
      <c r="F37" s="201">
        <v>76500</v>
      </c>
      <c r="G37" s="201"/>
    </row>
    <row r="38" spans="1:7" s="2" customFormat="1" hidden="1">
      <c r="A38" s="8"/>
      <c r="B38" s="202"/>
      <c r="C38" s="202"/>
      <c r="D38" s="202"/>
      <c r="E38" s="207" t="s">
        <v>1817</v>
      </c>
      <c r="F38" s="201">
        <v>1415218</v>
      </c>
      <c r="G38" s="201"/>
    </row>
    <row r="39" spans="1:7" s="2" customFormat="1" hidden="1">
      <c r="A39" s="8"/>
      <c r="B39" s="202"/>
      <c r="C39" s="202"/>
      <c r="D39" s="202"/>
      <c r="E39" s="207" t="s">
        <v>62</v>
      </c>
      <c r="F39" s="201">
        <v>6260280</v>
      </c>
      <c r="G39" s="201"/>
    </row>
    <row r="40" spans="1:7" s="2" customFormat="1" hidden="1">
      <c r="A40" s="8"/>
      <c r="B40" s="202"/>
      <c r="C40" s="202"/>
      <c r="D40" s="202"/>
      <c r="E40" s="207" t="s">
        <v>1818</v>
      </c>
      <c r="F40" s="201">
        <v>-4000</v>
      </c>
      <c r="G40" s="201"/>
    </row>
    <row r="41" spans="1:7" s="2" customFormat="1" hidden="1">
      <c r="A41" s="8"/>
      <c r="B41" s="202"/>
      <c r="C41" s="202"/>
      <c r="D41" s="202"/>
      <c r="E41" s="207" t="s">
        <v>1819</v>
      </c>
      <c r="F41" s="201">
        <v>-3000</v>
      </c>
      <c r="G41" s="201"/>
    </row>
    <row r="42" spans="1:7" s="2" customFormat="1" hidden="1">
      <c r="A42" s="8"/>
      <c r="B42" s="202"/>
      <c r="C42" s="202"/>
      <c r="D42" s="202"/>
      <c r="E42" s="207" t="s">
        <v>1820</v>
      </c>
      <c r="F42" s="201">
        <v>-2000</v>
      </c>
      <c r="G42" s="201"/>
    </row>
    <row r="43" spans="1:7" s="2" customFormat="1" hidden="1">
      <c r="A43" s="8"/>
      <c r="B43" s="202"/>
      <c r="C43" s="202"/>
      <c r="D43" s="202"/>
      <c r="E43" s="207" t="s">
        <v>1821</v>
      </c>
      <c r="F43" s="201">
        <v>-104000</v>
      </c>
      <c r="G43" s="201"/>
    </row>
    <row r="44" spans="1:7" s="2" customFormat="1" hidden="1">
      <c r="A44" s="8"/>
      <c r="B44" s="202"/>
      <c r="C44" s="202"/>
      <c r="D44" s="202"/>
      <c r="E44" s="207" t="s">
        <v>1822</v>
      </c>
      <c r="F44" s="201">
        <v>33275</v>
      </c>
      <c r="G44" s="201"/>
    </row>
    <row r="45" spans="1:7" s="2" customFormat="1" hidden="1">
      <c r="A45" s="8"/>
      <c r="B45" s="202"/>
      <c r="C45" s="202"/>
      <c r="D45" s="202"/>
      <c r="E45" s="207" t="s">
        <v>1823</v>
      </c>
      <c r="F45" s="201">
        <v>-72200</v>
      </c>
      <c r="G45" s="201"/>
    </row>
    <row r="46" spans="1:7" s="2" customFormat="1" hidden="1">
      <c r="A46" s="8"/>
      <c r="B46" s="202"/>
      <c r="C46" s="202"/>
      <c r="D46" s="202"/>
      <c r="E46" s="207" t="s">
        <v>1824</v>
      </c>
      <c r="F46" s="201">
        <v>-83600</v>
      </c>
      <c r="G46" s="201"/>
    </row>
    <row r="47" spans="1:7" s="2" customFormat="1" hidden="1">
      <c r="A47" s="8"/>
      <c r="B47" s="202"/>
      <c r="C47" s="202"/>
      <c r="D47" s="202"/>
      <c r="E47" s="207" t="s">
        <v>1825</v>
      </c>
      <c r="F47" s="204">
        <v>543677</v>
      </c>
    </row>
    <row r="48" spans="1:7" s="2" customFormat="1" hidden="1">
      <c r="A48" s="198"/>
      <c r="B48" s="202"/>
      <c r="C48" s="202"/>
      <c r="D48" s="202"/>
      <c r="E48" s="207"/>
      <c r="F48" s="201">
        <v>50227911.719999999</v>
      </c>
      <c r="G48" s="201"/>
    </row>
    <row r="49" spans="1:7" s="2" customFormat="1" ht="15.75" hidden="1">
      <c r="A49" s="202"/>
      <c r="B49" s="202"/>
      <c r="C49" s="202"/>
      <c r="D49" s="202"/>
      <c r="E49" s="212" t="s">
        <v>1826</v>
      </c>
      <c r="F49" s="201"/>
      <c r="G49" s="203"/>
    </row>
    <row r="50" spans="1:7" s="2" customFormat="1" ht="15.75" hidden="1" thickTop="1">
      <c r="A50" s="207"/>
      <c r="B50" s="202"/>
      <c r="C50" s="202"/>
      <c r="D50" s="202"/>
      <c r="E50" s="209" t="s">
        <v>1827</v>
      </c>
      <c r="F50" s="201">
        <v>9924021.4700000007</v>
      </c>
      <c r="G50" s="203"/>
    </row>
    <row r="51" spans="1:7" s="2" customFormat="1" hidden="1">
      <c r="A51" s="8"/>
      <c r="B51" s="202"/>
      <c r="C51" s="202"/>
      <c r="D51" s="202"/>
      <c r="E51" s="207" t="s">
        <v>1828</v>
      </c>
      <c r="F51" s="201">
        <v>1047700</v>
      </c>
      <c r="G51" s="203"/>
    </row>
    <row r="52" spans="1:7" s="2" customFormat="1" hidden="1">
      <c r="A52" s="8"/>
      <c r="B52" s="202"/>
      <c r="C52" s="202"/>
      <c r="D52" s="202"/>
      <c r="E52" s="207" t="s">
        <v>1829</v>
      </c>
      <c r="F52" s="201">
        <v>-175500</v>
      </c>
      <c r="G52" s="203"/>
    </row>
    <row r="53" spans="1:7" s="2" customFormat="1" hidden="1">
      <c r="A53" s="8"/>
      <c r="B53" s="202"/>
      <c r="C53" s="202"/>
      <c r="D53" s="202"/>
      <c r="E53" s="207" t="s">
        <v>1830</v>
      </c>
      <c r="F53" s="201">
        <v>497383</v>
      </c>
      <c r="G53" s="203"/>
    </row>
    <row r="54" spans="1:7" s="2" customFormat="1" hidden="1">
      <c r="A54" s="8"/>
      <c r="B54" s="202"/>
      <c r="C54" s="202"/>
      <c r="D54" s="202"/>
      <c r="E54" s="207" t="s">
        <v>1831</v>
      </c>
      <c r="F54" s="201">
        <v>2040333.75</v>
      </c>
      <c r="G54" s="203"/>
    </row>
    <row r="55" spans="1:7" s="2" customFormat="1" hidden="1">
      <c r="A55" s="8"/>
      <c r="B55" s="202"/>
      <c r="C55" s="202"/>
      <c r="D55" s="202"/>
      <c r="E55" s="207" t="s">
        <v>1832</v>
      </c>
      <c r="F55" s="201">
        <v>2613234</v>
      </c>
      <c r="G55" s="203"/>
    </row>
    <row r="56" spans="1:7" s="2" customFormat="1" hidden="1">
      <c r="A56" s="8"/>
      <c r="B56" s="202"/>
      <c r="C56" s="202"/>
      <c r="D56" s="202"/>
      <c r="E56" s="207" t="s">
        <v>1833</v>
      </c>
      <c r="F56" s="201">
        <v>898079.01</v>
      </c>
      <c r="G56" s="203"/>
    </row>
    <row r="57" spans="1:7" s="2" customFormat="1" hidden="1">
      <c r="A57" s="8"/>
      <c r="B57" s="202"/>
      <c r="C57" s="202"/>
      <c r="D57" s="202"/>
      <c r="E57" s="207" t="s">
        <v>1834</v>
      </c>
      <c r="F57" s="201">
        <v>1029100</v>
      </c>
      <c r="G57" s="203"/>
    </row>
    <row r="58" spans="1:7" s="2" customFormat="1" hidden="1">
      <c r="A58" s="8"/>
      <c r="B58" s="202"/>
      <c r="C58" s="202"/>
      <c r="D58" s="202"/>
      <c r="E58" s="207" t="s">
        <v>1835</v>
      </c>
      <c r="F58" s="201">
        <v>634500</v>
      </c>
      <c r="G58" s="213"/>
    </row>
    <row r="59" spans="1:7" s="2" customFormat="1" hidden="1">
      <c r="A59" s="8"/>
      <c r="B59" s="202"/>
      <c r="C59" s="202"/>
      <c r="D59" s="202"/>
      <c r="E59" s="207" t="s">
        <v>62</v>
      </c>
      <c r="F59" s="201">
        <v>8665179.6600000001</v>
      </c>
      <c r="G59" s="203"/>
    </row>
    <row r="60" spans="1:7" s="2" customFormat="1" hidden="1">
      <c r="A60" s="8"/>
      <c r="B60" s="202"/>
      <c r="C60" s="202"/>
      <c r="D60" s="202"/>
      <c r="E60" s="207" t="s">
        <v>1836</v>
      </c>
      <c r="F60" s="201">
        <v>533750</v>
      </c>
      <c r="G60" s="203"/>
    </row>
    <row r="61" spans="1:7" s="2" customFormat="1" hidden="1">
      <c r="A61" s="8"/>
      <c r="B61" s="202"/>
      <c r="C61" s="202"/>
      <c r="D61" s="202"/>
      <c r="E61" s="207" t="s">
        <v>1837</v>
      </c>
      <c r="F61" s="201">
        <v>683500</v>
      </c>
    </row>
    <row r="62" spans="1:7" s="2" customFormat="1" hidden="1">
      <c r="A62" s="8"/>
      <c r="B62" s="202"/>
      <c r="C62" s="202"/>
      <c r="D62" s="202"/>
      <c r="E62" s="207" t="s">
        <v>1836</v>
      </c>
      <c r="F62" s="201">
        <v>5000</v>
      </c>
    </row>
    <row r="63" spans="1:7" s="2" customFormat="1" hidden="1">
      <c r="A63" s="198"/>
      <c r="B63" s="202"/>
      <c r="C63" s="202"/>
      <c r="D63" s="202"/>
      <c r="E63" s="207"/>
      <c r="F63" s="201">
        <v>28396280.890000001</v>
      </c>
      <c r="G63" s="203"/>
    </row>
    <row r="64" spans="1:7" s="2" customFormat="1" hidden="1">
      <c r="A64" s="198"/>
      <c r="B64" s="202"/>
      <c r="C64" s="202"/>
      <c r="D64" s="202"/>
      <c r="E64" s="202"/>
      <c r="F64" s="201"/>
      <c r="G64" s="203"/>
    </row>
    <row r="65" spans="1:7" s="2" customFormat="1" ht="15.75" hidden="1" thickBot="1">
      <c r="A65" s="8"/>
      <c r="B65" s="202"/>
      <c r="C65" s="202"/>
      <c r="D65" s="202"/>
      <c r="E65" s="214" t="s">
        <v>1838</v>
      </c>
      <c r="F65" s="201"/>
      <c r="G65" s="203"/>
    </row>
    <row r="66" spans="1:7" s="2" customFormat="1" hidden="1">
      <c r="A66" s="207"/>
      <c r="B66" s="202"/>
      <c r="C66" s="202"/>
      <c r="D66" s="202"/>
      <c r="E66" s="215" t="s">
        <v>1918</v>
      </c>
      <c r="F66" s="201">
        <v>1000</v>
      </c>
      <c r="G66" s="203"/>
    </row>
    <row r="67" spans="1:7" s="2" customFormat="1" hidden="1">
      <c r="A67" s="207"/>
      <c r="B67" s="202"/>
      <c r="C67" s="202"/>
      <c r="D67" s="202"/>
      <c r="E67" s="215" t="s">
        <v>1918</v>
      </c>
      <c r="F67" s="201">
        <v>14000</v>
      </c>
      <c r="G67" s="203"/>
    </row>
    <row r="68" spans="1:7" s="2" customFormat="1" hidden="1">
      <c r="A68" s="207"/>
      <c r="B68" s="202"/>
      <c r="C68" s="202"/>
      <c r="D68" s="202"/>
      <c r="E68" s="215" t="s">
        <v>1896</v>
      </c>
      <c r="F68" s="201">
        <v>7000</v>
      </c>
      <c r="G68" s="203"/>
    </row>
    <row r="69" spans="1:7" s="2" customFormat="1" hidden="1">
      <c r="A69" s="198"/>
      <c r="B69" s="8"/>
      <c r="C69" s="8"/>
      <c r="D69" s="8"/>
      <c r="E69" s="198" t="s">
        <v>60</v>
      </c>
      <c r="F69" s="201">
        <v>304507</v>
      </c>
      <c r="G69" s="203"/>
    </row>
    <row r="70" spans="1:7" s="2" customFormat="1" hidden="1">
      <c r="A70" s="8"/>
      <c r="B70" s="202"/>
      <c r="C70" s="202"/>
      <c r="D70" s="202"/>
      <c r="E70" s="207" t="s">
        <v>1839</v>
      </c>
      <c r="F70" s="201">
        <v>303240.78000000003</v>
      </c>
      <c r="G70" s="203"/>
    </row>
    <row r="71" spans="1:7" s="2" customFormat="1" ht="25.5" hidden="1">
      <c r="A71" s="207"/>
      <c r="B71" s="202"/>
      <c r="C71" s="202"/>
      <c r="D71" s="202"/>
      <c r="E71" s="215" t="s">
        <v>1840</v>
      </c>
      <c r="F71" s="201">
        <v>359427.7</v>
      </c>
      <c r="G71" s="213"/>
    </row>
    <row r="72" spans="1:7" s="2" customFormat="1" hidden="1">
      <c r="A72" s="8"/>
      <c r="B72" s="202"/>
      <c r="C72" s="202"/>
      <c r="D72" s="202"/>
      <c r="E72" s="207" t="s">
        <v>1841</v>
      </c>
      <c r="F72" s="201">
        <v>224900</v>
      </c>
      <c r="G72" s="203"/>
    </row>
    <row r="73" spans="1:7" s="2" customFormat="1" ht="38.25" hidden="1">
      <c r="A73" s="8"/>
      <c r="B73" s="202"/>
      <c r="C73" s="202"/>
      <c r="D73" s="202"/>
      <c r="E73" s="215" t="s">
        <v>1842</v>
      </c>
      <c r="F73" s="216">
        <v>241356.7</v>
      </c>
      <c r="G73" s="203"/>
    </row>
    <row r="74" spans="1:7" s="2" customFormat="1" hidden="1">
      <c r="A74" s="8"/>
      <c r="B74" s="202"/>
      <c r="C74" s="202"/>
      <c r="D74" s="202"/>
      <c r="E74" s="207" t="s">
        <v>1843</v>
      </c>
      <c r="F74" s="201">
        <v>2429360</v>
      </c>
      <c r="G74" s="203"/>
    </row>
    <row r="75" spans="1:7" s="2" customFormat="1" ht="51" hidden="1">
      <c r="A75" s="8"/>
      <c r="B75" s="202"/>
      <c r="C75" s="202"/>
      <c r="D75" s="202"/>
      <c r="E75" s="215" t="s">
        <v>1844</v>
      </c>
      <c r="F75" s="216">
        <v>1587690.65</v>
      </c>
      <c r="G75" s="203"/>
    </row>
    <row r="76" spans="1:7" s="2" customFormat="1" hidden="1">
      <c r="A76" s="8"/>
      <c r="B76" s="202"/>
      <c r="C76" s="202"/>
      <c r="D76" s="202"/>
      <c r="E76" s="207" t="s">
        <v>1845</v>
      </c>
      <c r="F76" s="201">
        <v>-764030</v>
      </c>
      <c r="G76" s="203"/>
    </row>
    <row r="77" spans="1:7" s="2" customFormat="1" hidden="1">
      <c r="A77" s="8"/>
      <c r="B77" s="202"/>
      <c r="C77" s="202"/>
      <c r="D77" s="202"/>
      <c r="E77" s="207" t="s">
        <v>1846</v>
      </c>
      <c r="F77" s="201">
        <v>-374120</v>
      </c>
      <c r="G77" s="203"/>
    </row>
    <row r="78" spans="1:7" s="2" customFormat="1" hidden="1">
      <c r="A78" s="8"/>
      <c r="B78" s="202"/>
      <c r="C78" s="202"/>
      <c r="D78" s="202"/>
      <c r="E78" s="207" t="s">
        <v>1847</v>
      </c>
      <c r="F78" s="201">
        <v>34600</v>
      </c>
      <c r="G78" s="203"/>
    </row>
    <row r="79" spans="1:7" s="2" customFormat="1" hidden="1">
      <c r="A79" s="8"/>
      <c r="B79" s="202"/>
      <c r="C79" s="202"/>
      <c r="D79" s="202"/>
      <c r="E79" s="207" t="s">
        <v>1848</v>
      </c>
      <c r="F79" s="201">
        <v>356021.44</v>
      </c>
      <c r="G79" s="203"/>
    </row>
    <row r="80" spans="1:7" s="2" customFormat="1" hidden="1">
      <c r="A80" s="198"/>
      <c r="B80" s="8"/>
      <c r="C80" s="8"/>
      <c r="D80" s="8"/>
      <c r="E80" s="198" t="s">
        <v>1849</v>
      </c>
      <c r="F80" s="201">
        <v>379910</v>
      </c>
      <c r="G80" s="203"/>
    </row>
    <row r="81" spans="1:7" s="2" customFormat="1" hidden="1">
      <c r="A81" s="198"/>
      <c r="B81" s="8"/>
      <c r="C81" s="8"/>
      <c r="D81" s="8"/>
      <c r="E81" s="198" t="s">
        <v>1850</v>
      </c>
      <c r="F81" s="201">
        <v>792007.03</v>
      </c>
      <c r="G81" s="203"/>
    </row>
    <row r="82" spans="1:7" s="2" customFormat="1" hidden="1">
      <c r="A82" s="198"/>
      <c r="B82" s="8"/>
      <c r="C82" s="8"/>
      <c r="D82" s="8"/>
      <c r="E82" s="198" t="s">
        <v>1851</v>
      </c>
      <c r="F82" s="201">
        <v>1505645.23</v>
      </c>
      <c r="G82" s="203"/>
    </row>
    <row r="83" spans="1:7" s="2" customFormat="1" hidden="1">
      <c r="A83" s="198"/>
      <c r="B83" s="8"/>
      <c r="C83" s="8"/>
      <c r="D83" s="8"/>
      <c r="E83" s="198" t="s">
        <v>1852</v>
      </c>
      <c r="F83" s="201">
        <v>213506</v>
      </c>
      <c r="G83" s="203"/>
    </row>
    <row r="84" spans="1:7" s="2" customFormat="1" hidden="1">
      <c r="A84" s="198"/>
      <c r="B84" s="202"/>
      <c r="C84" s="202"/>
      <c r="D84" s="202"/>
      <c r="E84" s="202"/>
      <c r="F84" s="203">
        <v>7616022.5300000012</v>
      </c>
      <c r="G84" s="203"/>
    </row>
    <row r="85" spans="1:7" s="2" customFormat="1" hidden="1">
      <c r="A85" s="198"/>
      <c r="B85" s="202"/>
      <c r="C85" s="202"/>
      <c r="D85" s="202"/>
      <c r="E85" s="202"/>
      <c r="F85" s="201"/>
      <c r="G85" s="203"/>
    </row>
    <row r="86" spans="1:7" s="2" customFormat="1" ht="15.75" hidden="1" thickBot="1">
      <c r="A86" s="8"/>
      <c r="B86" s="202"/>
      <c r="C86" s="202"/>
      <c r="D86" s="202"/>
      <c r="E86" s="214" t="s">
        <v>1853</v>
      </c>
      <c r="F86" s="201"/>
      <c r="G86" s="203"/>
    </row>
    <row r="87" spans="1:7" s="2" customFormat="1" hidden="1">
      <c r="A87" s="206"/>
      <c r="B87" s="202"/>
      <c r="C87" s="202"/>
      <c r="D87" s="202"/>
      <c r="E87" s="217" t="s">
        <v>1853</v>
      </c>
      <c r="F87" s="201">
        <v>2311785.7000000002</v>
      </c>
      <c r="G87" s="203"/>
    </row>
    <row r="88" spans="1:7" s="2" customFormat="1" hidden="1">
      <c r="A88" s="207"/>
      <c r="B88" s="202"/>
      <c r="C88" s="202"/>
      <c r="D88" s="202"/>
      <c r="E88" s="206" t="s">
        <v>1854</v>
      </c>
      <c r="F88" s="201">
        <v>3320351.48</v>
      </c>
      <c r="G88" s="203"/>
    </row>
    <row r="89" spans="1:7" s="2" customFormat="1" hidden="1">
      <c r="A89" s="8"/>
      <c r="B89" s="202"/>
      <c r="C89" s="202"/>
      <c r="D89" s="202"/>
      <c r="E89" s="207" t="s">
        <v>1855</v>
      </c>
      <c r="F89" s="201">
        <v>1003107.8</v>
      </c>
      <c r="G89" s="203"/>
    </row>
    <row r="90" spans="1:7" s="2" customFormat="1" hidden="1">
      <c r="A90" s="8"/>
      <c r="B90" s="202"/>
      <c r="C90" s="202"/>
      <c r="D90" s="202"/>
      <c r="E90" s="207" t="s">
        <v>1856</v>
      </c>
      <c r="F90" s="201">
        <v>500968.63</v>
      </c>
      <c r="G90" s="203"/>
    </row>
    <row r="91" spans="1:7" s="2" customFormat="1" hidden="1">
      <c r="A91" s="8"/>
      <c r="B91" s="202"/>
      <c r="C91" s="202"/>
      <c r="D91" s="202"/>
      <c r="E91" s="207" t="s">
        <v>1857</v>
      </c>
      <c r="F91" s="201">
        <v>1742027.81</v>
      </c>
      <c r="G91" s="203"/>
    </row>
    <row r="92" spans="1:7" s="2" customFormat="1" hidden="1">
      <c r="A92" s="8"/>
      <c r="B92" s="202"/>
      <c r="C92" s="202"/>
      <c r="D92" s="202"/>
      <c r="E92" s="207" t="s">
        <v>1858</v>
      </c>
      <c r="F92" s="201">
        <v>205950</v>
      </c>
      <c r="G92" s="203"/>
    </row>
    <row r="93" spans="1:7" s="2" customFormat="1" hidden="1">
      <c r="A93" s="8"/>
      <c r="B93" s="202"/>
      <c r="C93" s="202"/>
      <c r="D93" s="202"/>
      <c r="E93" s="207" t="s">
        <v>1859</v>
      </c>
      <c r="F93" s="201">
        <v>150623.38</v>
      </c>
    </row>
    <row r="94" spans="1:7" s="2" customFormat="1" hidden="1">
      <c r="A94" s="218"/>
      <c r="B94" s="219"/>
      <c r="C94" s="219"/>
      <c r="D94" s="219"/>
      <c r="E94" s="220" t="s">
        <v>1859</v>
      </c>
      <c r="F94" s="222">
        <v>27600</v>
      </c>
    </row>
    <row r="95" spans="1:7" s="2" customFormat="1" hidden="1">
      <c r="A95" s="198"/>
      <c r="B95" s="202"/>
      <c r="C95" s="202"/>
      <c r="D95" s="202"/>
      <c r="E95" s="207"/>
      <c r="F95" s="201">
        <v>9262414.8000000007</v>
      </c>
      <c r="G95" s="203"/>
    </row>
    <row r="96" spans="1:7" s="2" customFormat="1" hidden="1">
      <c r="A96" s="8"/>
      <c r="B96" s="202"/>
      <c r="C96" s="202"/>
      <c r="D96" s="202"/>
      <c r="E96" s="207"/>
      <c r="F96" s="201"/>
      <c r="G96" s="203"/>
    </row>
    <row r="97" spans="1:7" s="2" customFormat="1" ht="15.75" hidden="1">
      <c r="A97" s="202"/>
      <c r="B97" s="202"/>
      <c r="C97" s="202"/>
      <c r="D97" s="202"/>
      <c r="E97" s="212" t="s">
        <v>1860</v>
      </c>
      <c r="F97" s="201"/>
      <c r="G97" s="203"/>
    </row>
    <row r="98" spans="1:7" s="2" customFormat="1" ht="15.75" hidden="1" thickTop="1">
      <c r="A98" s="207"/>
      <c r="B98" s="202"/>
      <c r="C98" s="202"/>
      <c r="D98" s="202"/>
      <c r="E98" s="209" t="s">
        <v>1861</v>
      </c>
      <c r="F98" s="201">
        <v>-1209064.7</v>
      </c>
      <c r="G98" s="203"/>
    </row>
    <row r="99" spans="1:7" s="2" customFormat="1" hidden="1">
      <c r="A99" s="8"/>
      <c r="B99" s="202"/>
      <c r="C99" s="202"/>
      <c r="D99" s="202"/>
      <c r="E99" s="207" t="s">
        <v>18</v>
      </c>
      <c r="F99" s="201">
        <v>-1999758.25</v>
      </c>
      <c r="G99" s="203"/>
    </row>
    <row r="100" spans="1:7" s="2" customFormat="1" hidden="1">
      <c r="A100" s="8"/>
      <c r="B100" s="202"/>
      <c r="C100" s="202"/>
      <c r="D100" s="202"/>
      <c r="E100" s="207" t="s">
        <v>1862</v>
      </c>
      <c r="F100" s="201">
        <v>-597898.77</v>
      </c>
      <c r="G100" s="203"/>
    </row>
    <row r="101" spans="1:7" s="2" customFormat="1" hidden="1">
      <c r="A101" s="8"/>
      <c r="B101" s="202"/>
      <c r="C101" s="202"/>
      <c r="D101" s="202"/>
      <c r="E101" s="207" t="s">
        <v>1863</v>
      </c>
      <c r="F101" s="201">
        <v>-96619.72</v>
      </c>
      <c r="G101" s="203"/>
    </row>
    <row r="102" spans="1:7" s="2" customFormat="1" hidden="1">
      <c r="A102" s="8"/>
      <c r="B102" s="202"/>
      <c r="C102" s="202"/>
      <c r="D102" s="202"/>
      <c r="E102" s="207" t="s">
        <v>1864</v>
      </c>
      <c r="F102" s="201">
        <v>-398764.77</v>
      </c>
      <c r="G102" s="203"/>
    </row>
    <row r="103" spans="1:7" s="2" customFormat="1" hidden="1">
      <c r="A103" s="8"/>
      <c r="B103" s="202"/>
      <c r="C103" s="202"/>
      <c r="D103" s="202"/>
      <c r="E103" s="207" t="s">
        <v>667</v>
      </c>
      <c r="F103" s="201">
        <v>4084526.36</v>
      </c>
      <c r="G103" s="203"/>
    </row>
    <row r="104" spans="1:7" s="2" customFormat="1" hidden="1">
      <c r="A104" s="8"/>
      <c r="B104" s="202"/>
      <c r="C104" s="202"/>
      <c r="D104" s="202"/>
      <c r="E104" s="207" t="s">
        <v>1865</v>
      </c>
      <c r="F104" s="201">
        <v>143500</v>
      </c>
      <c r="G104" s="203"/>
    </row>
    <row r="105" spans="1:7" s="2" customFormat="1" hidden="1">
      <c r="A105" s="8"/>
      <c r="B105" s="202"/>
      <c r="C105" s="202"/>
      <c r="D105" s="202"/>
      <c r="E105" s="207" t="s">
        <v>1866</v>
      </c>
      <c r="F105" s="204">
        <v>450785</v>
      </c>
    </row>
    <row r="106" spans="1:7" s="2" customFormat="1" hidden="1">
      <c r="A106" s="198"/>
      <c r="B106" s="202"/>
      <c r="C106" s="202"/>
      <c r="D106" s="202"/>
      <c r="E106" s="207"/>
      <c r="F106" s="201">
        <v>376705.14999999898</v>
      </c>
      <c r="G106" s="203"/>
    </row>
    <row r="107" spans="1:7" s="2" customFormat="1" hidden="1">
      <c r="A107" s="8"/>
      <c r="B107" s="202"/>
      <c r="C107" s="202"/>
      <c r="D107" s="202"/>
      <c r="E107" s="207"/>
      <c r="F107" s="201"/>
      <c r="G107" s="203"/>
    </row>
    <row r="108" spans="1:7" s="2" customFormat="1" ht="15.75" hidden="1">
      <c r="A108" s="202"/>
      <c r="B108" s="202"/>
      <c r="C108" s="202"/>
      <c r="D108" s="202"/>
      <c r="E108" s="212" t="s">
        <v>1867</v>
      </c>
      <c r="F108" s="201"/>
      <c r="G108" s="203"/>
    </row>
    <row r="109" spans="1:7" s="2" customFormat="1" ht="15.75" hidden="1" thickTop="1">
      <c r="A109" s="207"/>
      <c r="B109" s="202"/>
      <c r="C109" s="202"/>
      <c r="D109" s="202"/>
      <c r="E109" s="209" t="s">
        <v>1868</v>
      </c>
      <c r="F109" s="201">
        <v>1073659.31</v>
      </c>
      <c r="G109" s="203"/>
    </row>
    <row r="110" spans="1:7" s="2" customFormat="1" hidden="1">
      <c r="A110" s="8"/>
      <c r="B110" s="202"/>
      <c r="C110" s="202"/>
      <c r="D110" s="202"/>
      <c r="E110" s="207" t="s">
        <v>1869</v>
      </c>
      <c r="F110" s="201">
        <v>300988.37</v>
      </c>
      <c r="G110" s="203"/>
    </row>
    <row r="111" spans="1:7" s="2" customFormat="1" hidden="1">
      <c r="A111" s="8"/>
      <c r="B111" s="202"/>
      <c r="C111" s="202"/>
      <c r="D111" s="202"/>
      <c r="E111" s="207" t="s">
        <v>1870</v>
      </c>
      <c r="F111" s="201">
        <v>4400</v>
      </c>
      <c r="G111" s="203"/>
    </row>
    <row r="112" spans="1:7" s="2" customFormat="1" hidden="1">
      <c r="A112" s="8"/>
      <c r="B112" s="202"/>
      <c r="C112" s="202"/>
      <c r="D112" s="202"/>
      <c r="E112" s="207" t="s">
        <v>1871</v>
      </c>
      <c r="F112" s="201">
        <v>17489.240000000002</v>
      </c>
      <c r="G112" s="203"/>
    </row>
    <row r="113" spans="1:7" s="2" customFormat="1" hidden="1">
      <c r="A113" s="8"/>
      <c r="B113" s="202"/>
      <c r="C113" s="202"/>
      <c r="D113" s="202"/>
      <c r="E113" s="207" t="s">
        <v>1872</v>
      </c>
      <c r="F113" s="201">
        <v>-1123638.78</v>
      </c>
      <c r="G113" s="203"/>
    </row>
    <row r="114" spans="1:7" s="2" customFormat="1" hidden="1">
      <c r="A114" s="8"/>
      <c r="B114" s="202"/>
      <c r="C114" s="202"/>
      <c r="D114" s="202"/>
      <c r="E114" s="207" t="s">
        <v>1873</v>
      </c>
      <c r="F114" s="201">
        <v>623668.31999999995</v>
      </c>
      <c r="G114" s="203"/>
    </row>
    <row r="115" spans="1:7" s="2" customFormat="1" hidden="1">
      <c r="A115" s="8"/>
      <c r="B115" s="202"/>
      <c r="C115" s="202"/>
      <c r="D115" s="202"/>
      <c r="E115" s="207" t="s">
        <v>1874</v>
      </c>
      <c r="F115" s="201">
        <v>752523.12</v>
      </c>
      <c r="G115" s="203"/>
    </row>
    <row r="116" spans="1:7" s="2" customFormat="1" hidden="1">
      <c r="A116" s="8"/>
      <c r="B116" s="202"/>
      <c r="C116" s="202"/>
      <c r="D116" s="202"/>
      <c r="E116" s="207" t="s">
        <v>1875</v>
      </c>
      <c r="F116" s="201">
        <v>213181.7</v>
      </c>
      <c r="G116" s="203"/>
    </row>
    <row r="117" spans="1:7" s="2" customFormat="1" hidden="1">
      <c r="A117" s="8"/>
      <c r="B117" s="202"/>
      <c r="C117" s="202"/>
      <c r="D117" s="202"/>
      <c r="E117" s="207" t="s">
        <v>62</v>
      </c>
      <c r="F117" s="201">
        <v>-5106209.09</v>
      </c>
      <c r="G117" s="203"/>
    </row>
    <row r="118" spans="1:7" s="2" customFormat="1" hidden="1">
      <c r="A118" s="8"/>
      <c r="B118" s="202"/>
      <c r="C118" s="202"/>
      <c r="D118" s="202"/>
      <c r="E118" s="207" t="s">
        <v>1876</v>
      </c>
      <c r="F118" s="201">
        <v>20507</v>
      </c>
      <c r="G118" s="203"/>
    </row>
    <row r="119" spans="1:7" s="2" customFormat="1" hidden="1">
      <c r="A119" s="198"/>
      <c r="B119" s="8"/>
      <c r="C119" s="8"/>
      <c r="D119" s="8"/>
      <c r="E119" s="198" t="s">
        <v>1877</v>
      </c>
      <c r="F119" s="201">
        <v>-261000</v>
      </c>
      <c r="G119" s="203"/>
    </row>
    <row r="120" spans="1:7" s="2" customFormat="1" hidden="1">
      <c r="A120" s="198"/>
      <c r="B120" s="202"/>
      <c r="C120" s="202"/>
      <c r="D120" s="202"/>
      <c r="E120" s="206" t="s">
        <v>1878</v>
      </c>
      <c r="F120" s="201">
        <v>-771704</v>
      </c>
      <c r="G120" s="203"/>
    </row>
    <row r="121" spans="1:7" s="2" customFormat="1" hidden="1">
      <c r="A121" s="198"/>
      <c r="B121" s="202"/>
      <c r="C121" s="202"/>
      <c r="D121" s="202"/>
      <c r="E121" s="206" t="s">
        <v>1879</v>
      </c>
      <c r="F121" s="201">
        <v>-1373497.47</v>
      </c>
      <c r="G121" s="203"/>
    </row>
    <row r="122" spans="1:7" s="2" customFormat="1" hidden="1">
      <c r="A122" s="198"/>
      <c r="B122" s="202"/>
      <c r="C122" s="202"/>
      <c r="D122" s="202"/>
      <c r="E122" s="206" t="s">
        <v>1880</v>
      </c>
      <c r="F122" s="201">
        <v>-814236.71</v>
      </c>
      <c r="G122" s="203"/>
    </row>
    <row r="123" spans="1:7" s="2" customFormat="1" hidden="1">
      <c r="A123" s="198"/>
      <c r="B123" s="202"/>
      <c r="C123" s="202"/>
      <c r="D123" s="202"/>
      <c r="E123" s="181" t="s">
        <v>1881</v>
      </c>
      <c r="F123" s="201">
        <v>-199801</v>
      </c>
      <c r="G123" s="203"/>
    </row>
    <row r="124" spans="1:7" s="2" customFormat="1" hidden="1">
      <c r="A124" s="198"/>
      <c r="B124" s="202"/>
      <c r="C124" s="202"/>
      <c r="D124" s="202"/>
      <c r="E124" s="181" t="s">
        <v>1882</v>
      </c>
      <c r="F124" s="201">
        <v>-127942.1</v>
      </c>
      <c r="G124" s="203"/>
    </row>
    <row r="125" spans="1:7" s="2" customFormat="1" hidden="1">
      <c r="A125" s="8"/>
      <c r="B125" s="202"/>
      <c r="C125" s="202"/>
      <c r="D125" s="202"/>
      <c r="E125" s="207" t="s">
        <v>1883</v>
      </c>
      <c r="F125" s="201">
        <v>1321975.97</v>
      </c>
    </row>
    <row r="126" spans="1:7" s="2" customFormat="1" hidden="1">
      <c r="A126" s="198"/>
      <c r="B126" s="202"/>
      <c r="C126" s="202"/>
      <c r="D126" s="202"/>
      <c r="E126" s="181" t="s">
        <v>1884</v>
      </c>
      <c r="F126" s="204">
        <v>-40469</v>
      </c>
      <c r="G126" s="203"/>
    </row>
    <row r="127" spans="1:7" s="2" customFormat="1" hidden="1">
      <c r="A127" s="198"/>
      <c r="B127" s="202"/>
      <c r="C127" s="202"/>
      <c r="D127" s="202"/>
      <c r="E127" s="181"/>
      <c r="F127" s="201">
        <v>-5490105.1199999992</v>
      </c>
      <c r="G127" s="203"/>
    </row>
    <row r="128" spans="1:7" s="2" customFormat="1" hidden="1">
      <c r="A128" s="198"/>
      <c r="B128" s="202"/>
      <c r="C128" s="202"/>
      <c r="D128" s="202"/>
      <c r="E128" s="181"/>
      <c r="F128" s="201"/>
      <c r="G128" s="203"/>
    </row>
    <row r="129" spans="1:7" s="2" customFormat="1" hidden="1">
      <c r="A129" s="192"/>
      <c r="B129" s="202"/>
      <c r="C129" s="202"/>
      <c r="D129" s="202"/>
      <c r="E129" s="212" t="s">
        <v>1885</v>
      </c>
      <c r="F129" s="223">
        <v>90389229.969999999</v>
      </c>
    </row>
    <row r="130" spans="1:7" s="2" customFormat="1" hidden="1">
      <c r="A130" s="192"/>
      <c r="B130" s="202"/>
      <c r="C130" s="202"/>
      <c r="D130" s="202"/>
      <c r="E130" s="212"/>
      <c r="F130" s="223"/>
    </row>
    <row r="131" spans="1:7" s="2" customFormat="1" hidden="1">
      <c r="A131" s="198"/>
      <c r="B131" s="202"/>
      <c r="C131" s="202"/>
      <c r="D131" s="202"/>
      <c r="E131" s="181" t="s">
        <v>1886</v>
      </c>
      <c r="F131" s="204">
        <v>790000</v>
      </c>
      <c r="G131" s="203"/>
    </row>
    <row r="132" spans="1:7" s="2" customFormat="1" hidden="1">
      <c r="A132" s="198"/>
      <c r="B132" s="202"/>
      <c r="C132" s="202"/>
      <c r="D132" s="202"/>
      <c r="E132" s="202"/>
      <c r="F132" s="201">
        <v>790000</v>
      </c>
      <c r="G132" s="203"/>
    </row>
    <row r="133" spans="1:7" s="2" customFormat="1" hidden="1">
      <c r="A133" s="198"/>
      <c r="B133" s="202"/>
      <c r="C133" s="202"/>
      <c r="D133" s="202"/>
      <c r="E133" s="202"/>
      <c r="F133" s="201"/>
      <c r="G133" s="203"/>
    </row>
    <row r="134" spans="1:7" s="2" customFormat="1" hidden="1">
      <c r="A134" s="198"/>
      <c r="B134" s="202"/>
      <c r="C134" s="202"/>
      <c r="D134" s="202"/>
      <c r="E134" s="202"/>
      <c r="F134" s="201"/>
      <c r="G134" s="201">
        <v>0</v>
      </c>
    </row>
    <row r="135" spans="1:7" s="2" customFormat="1" hidden="1">
      <c r="A135" s="198"/>
      <c r="B135" s="202"/>
      <c r="C135" s="202"/>
      <c r="D135" s="202"/>
      <c r="E135" s="202"/>
      <c r="F135" s="201"/>
      <c r="G135" s="203"/>
    </row>
    <row r="136" spans="1:7" s="2" customFormat="1" ht="15.75" hidden="1">
      <c r="A136" s="8"/>
      <c r="B136" s="202"/>
      <c r="C136" s="202"/>
      <c r="D136" s="202"/>
      <c r="E136" s="212" t="s">
        <v>1887</v>
      </c>
      <c r="F136" s="201"/>
      <c r="G136" s="203"/>
    </row>
    <row r="137" spans="1:7" s="2" customFormat="1" ht="15.75" hidden="1" thickTop="1">
      <c r="A137" s="224"/>
      <c r="B137" s="202"/>
      <c r="C137" s="202"/>
      <c r="D137" s="202"/>
      <c r="E137" s="209" t="s">
        <v>1887</v>
      </c>
      <c r="F137" s="204">
        <v>-5046039.47</v>
      </c>
    </row>
    <row r="138" spans="1:7" s="2" customFormat="1" hidden="1">
      <c r="A138" s="202"/>
      <c r="B138" s="202"/>
      <c r="C138" s="202"/>
      <c r="D138" s="202"/>
      <c r="E138" s="207"/>
      <c r="F138" s="201">
        <v>-5046039.47</v>
      </c>
      <c r="G138" s="203"/>
    </row>
    <row r="139" spans="1:7" s="2" customFormat="1" hidden="1">
      <c r="A139" s="198"/>
      <c r="B139" s="202"/>
      <c r="C139" s="202"/>
      <c r="D139" s="202"/>
      <c r="E139" s="207"/>
      <c r="F139" s="203"/>
      <c r="G139" s="203"/>
    </row>
    <row r="140" spans="1:7" s="2" customFormat="1" ht="15.75" hidden="1">
      <c r="A140" s="8"/>
      <c r="B140" s="202"/>
      <c r="C140" s="202"/>
      <c r="D140" s="202"/>
      <c r="E140" s="212" t="s">
        <v>1888</v>
      </c>
      <c r="F140" s="203"/>
      <c r="G140" s="203"/>
    </row>
    <row r="141" spans="1:7" s="2" customFormat="1" ht="15.75" hidden="1" thickTop="1">
      <c r="A141" s="207"/>
      <c r="B141" s="202"/>
      <c r="C141" s="202"/>
      <c r="D141" s="202"/>
      <c r="E141" s="209" t="s">
        <v>1889</v>
      </c>
      <c r="F141" s="201">
        <v>-4688548.8899999997</v>
      </c>
      <c r="G141" s="203"/>
    </row>
    <row r="142" spans="1:7" s="2" customFormat="1" hidden="1">
      <c r="A142" s="207"/>
      <c r="B142" s="202"/>
      <c r="C142" s="202"/>
      <c r="D142" s="202"/>
      <c r="E142" s="8" t="s">
        <v>1890</v>
      </c>
      <c r="F142" s="201">
        <v>29156876.190000001</v>
      </c>
      <c r="G142" s="203"/>
    </row>
    <row r="143" spans="1:7" s="2" customFormat="1" hidden="1">
      <c r="A143" s="8"/>
      <c r="B143" s="202"/>
      <c r="C143" s="202"/>
      <c r="D143" s="202"/>
      <c r="E143" s="8" t="s">
        <v>1891</v>
      </c>
      <c r="F143" s="201">
        <v>12792817.66</v>
      </c>
      <c r="G143" s="203"/>
    </row>
    <row r="144" spans="1:7" s="2" customFormat="1" hidden="1">
      <c r="A144" s="8"/>
      <c r="B144" s="202"/>
      <c r="C144" s="202"/>
      <c r="D144" s="202"/>
      <c r="E144" s="8" t="s">
        <v>1892</v>
      </c>
      <c r="F144" s="201">
        <v>9567681.2200000007</v>
      </c>
      <c r="G144" s="203"/>
    </row>
    <row r="145" spans="1:8" s="2" customFormat="1" hidden="1">
      <c r="A145" s="8"/>
      <c r="B145" s="202"/>
      <c r="C145" s="202"/>
      <c r="D145" s="202"/>
      <c r="E145" s="8" t="s">
        <v>1893</v>
      </c>
      <c r="F145" s="201">
        <v>6657367.3499999996</v>
      </c>
      <c r="G145" s="203"/>
    </row>
    <row r="146" spans="1:8" s="2" customFormat="1" hidden="1">
      <c r="A146" s="8"/>
      <c r="B146" s="202"/>
      <c r="C146" s="202"/>
      <c r="D146" s="202"/>
      <c r="E146" s="8" t="s">
        <v>1894</v>
      </c>
      <c r="F146" s="201">
        <v>7309935.46</v>
      </c>
      <c r="G146" s="203"/>
    </row>
    <row r="147" spans="1:8" s="2" customFormat="1" hidden="1">
      <c r="A147" s="8"/>
      <c r="B147" s="202"/>
      <c r="C147" s="202"/>
      <c r="D147" s="202"/>
      <c r="E147" s="8" t="s">
        <v>62</v>
      </c>
      <c r="F147" s="201">
        <v>-2545689.4</v>
      </c>
      <c r="G147" s="203"/>
    </row>
    <row r="148" spans="1:8" s="2" customFormat="1" hidden="1">
      <c r="A148" s="8"/>
      <c r="B148" s="192"/>
      <c r="C148" s="192"/>
      <c r="D148" s="192"/>
      <c r="E148" s="210" t="s">
        <v>1895</v>
      </c>
      <c r="F148" s="201">
        <v>14112338.6</v>
      </c>
      <c r="G148" s="195"/>
    </row>
    <row r="149" spans="1:8" s="2" customFormat="1" hidden="1">
      <c r="A149" s="218"/>
      <c r="B149" s="219"/>
      <c r="C149" s="219"/>
      <c r="D149" s="219"/>
      <c r="E149" s="218" t="s">
        <v>62</v>
      </c>
      <c r="F149" s="221">
        <v>-24751874.350000001</v>
      </c>
      <c r="G149" s="195"/>
    </row>
    <row r="150" spans="1:8" s="2" customFormat="1" hidden="1">
      <c r="A150" s="218"/>
      <c r="B150" s="219"/>
      <c r="C150" s="219"/>
      <c r="D150" s="219"/>
      <c r="E150" s="218" t="s">
        <v>62</v>
      </c>
      <c r="F150" s="221">
        <v>-978527.62</v>
      </c>
      <c r="G150" s="195"/>
    </row>
    <row r="151" spans="1:8" s="2" customFormat="1" hidden="1">
      <c r="A151" s="198"/>
      <c r="B151" s="202"/>
      <c r="C151" s="202"/>
      <c r="D151" s="202"/>
      <c r="E151" s="8"/>
      <c r="F151" s="201">
        <v>46632376.219999999</v>
      </c>
    </row>
    <row r="152" spans="1:8" s="2" customFormat="1" hidden="1">
      <c r="A152" s="198"/>
      <c r="B152" s="202"/>
      <c r="C152" s="202"/>
      <c r="D152" s="202"/>
      <c r="E152" s="8"/>
      <c r="F152" s="201"/>
      <c r="G152" s="203"/>
    </row>
    <row r="153" spans="1:8" s="2" customFormat="1" hidden="1">
      <c r="A153" s="198"/>
      <c r="B153" s="202"/>
      <c r="C153" s="202"/>
      <c r="D153" s="202"/>
      <c r="E153" s="8"/>
      <c r="F153" s="201"/>
      <c r="G153" s="203"/>
    </row>
    <row r="154" spans="1:8" s="2" customFormat="1" ht="15.75" hidden="1" thickBot="1">
      <c r="A154" s="202"/>
      <c r="B154" s="202"/>
      <c r="C154" s="202"/>
      <c r="D154" s="202"/>
      <c r="E154" s="202"/>
      <c r="F154" s="225">
        <v>132765566.72</v>
      </c>
      <c r="G154" s="225">
        <v>340984051.40999997</v>
      </c>
    </row>
    <row r="155" spans="1:8" s="2" customFormat="1" ht="15.75" hidden="1">
      <c r="F155" s="201" t="s">
        <v>1</v>
      </c>
    </row>
    <row r="156" spans="1:8" hidden="1">
      <c r="A156"/>
      <c r="B156"/>
      <c r="C156"/>
      <c r="D156"/>
      <c r="E156"/>
      <c r="F156"/>
      <c r="G156"/>
    </row>
    <row r="157" spans="1:8" hidden="1">
      <c r="A157"/>
      <c r="B157"/>
      <c r="C157"/>
      <c r="D157"/>
      <c r="E157"/>
      <c r="F157"/>
      <c r="G157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 s="2" customFormat="1">
      <c r="A161"/>
      <c r="B161"/>
      <c r="C161"/>
      <c r="D161"/>
      <c r="E161" s="152" t="s">
        <v>758</v>
      </c>
      <c r="F161"/>
      <c r="G161"/>
      <c r="H161"/>
    </row>
    <row r="162" spans="1:8" s="2" customFormat="1">
      <c r="A162"/>
      <c r="B162"/>
      <c r="C162"/>
      <c r="D162"/>
      <c r="E162" s="152"/>
      <c r="F162"/>
      <c r="G162"/>
      <c r="H162"/>
    </row>
    <row r="163" spans="1:8" s="2" customFormat="1">
      <c r="A163"/>
      <c r="B163"/>
      <c r="C163"/>
      <c r="D163"/>
      <c r="E163" s="152" t="s">
        <v>2002</v>
      </c>
      <c r="F163" s="152"/>
      <c r="G163" s="231"/>
      <c r="H163"/>
    </row>
    <row r="164" spans="1:8" s="2" customFormat="1">
      <c r="A164"/>
      <c r="B164"/>
      <c r="C164"/>
      <c r="D164"/>
      <c r="E164" s="152" t="s">
        <v>2003</v>
      </c>
      <c r="F164" s="152"/>
      <c r="G164" s="231"/>
      <c r="H164"/>
    </row>
    <row r="165" spans="1:8" s="2" customFormat="1">
      <c r="A165"/>
      <c r="B165"/>
      <c r="C165"/>
      <c r="D165"/>
      <c r="E165" s="284" t="s">
        <v>2013</v>
      </c>
      <c r="F165" s="284"/>
      <c r="G165" s="192"/>
      <c r="H165"/>
    </row>
    <row r="166" spans="1:8" s="2" customFormat="1">
      <c r="A166"/>
      <c r="B166"/>
      <c r="C166"/>
      <c r="D166"/>
      <c r="E166" s="284"/>
      <c r="F166" s="284"/>
      <c r="G166" s="192"/>
      <c r="H166"/>
    </row>
    <row r="167" spans="1:8" s="2" customFormat="1">
      <c r="A167"/>
      <c r="B167"/>
      <c r="C167"/>
      <c r="D167"/>
      <c r="E167" s="285" t="s">
        <v>1071</v>
      </c>
      <c r="F167" s="286"/>
      <c r="G167" s="287" t="s">
        <v>2004</v>
      </c>
      <c r="H167"/>
    </row>
    <row r="168" spans="1:8" s="2" customFormat="1">
      <c r="A168"/>
      <c r="B168"/>
      <c r="C168"/>
      <c r="D168"/>
      <c r="E168" s="288"/>
      <c r="F168" s="288"/>
      <c r="G168" s="289"/>
      <c r="H168"/>
    </row>
    <row r="169" spans="1:8" s="2" customFormat="1">
      <c r="A169"/>
      <c r="B169"/>
      <c r="C169"/>
      <c r="D169"/>
      <c r="E169" s="285" t="s">
        <v>1791</v>
      </c>
      <c r="F169" s="286"/>
      <c r="G169" s="290">
        <v>630001874</v>
      </c>
      <c r="H169"/>
    </row>
    <row r="170" spans="1:8" s="2" customFormat="1">
      <c r="A170"/>
      <c r="B170"/>
      <c r="C170"/>
      <c r="D170"/>
      <c r="E170" s="286"/>
      <c r="F170" s="286"/>
      <c r="G170" s="291"/>
      <c r="H170"/>
    </row>
    <row r="171" spans="1:8" s="2" customFormat="1">
      <c r="A171"/>
      <c r="B171"/>
      <c r="C171"/>
      <c r="D171"/>
      <c r="E171" s="285" t="s">
        <v>2005</v>
      </c>
      <c r="F171" s="286"/>
      <c r="G171" s="292"/>
      <c r="H171"/>
    </row>
    <row r="172" spans="1:8" s="2" customFormat="1">
      <c r="A172"/>
      <c r="B172"/>
      <c r="C172"/>
      <c r="D172"/>
      <c r="E172" s="286" t="s">
        <v>2006</v>
      </c>
      <c r="F172" s="291">
        <f>+F48+H172*0.25</f>
        <v>50227911.719999999</v>
      </c>
      <c r="G172" s="291"/>
      <c r="H172"/>
    </row>
    <row r="173" spans="1:8" s="2" customFormat="1">
      <c r="A173"/>
      <c r="B173"/>
      <c r="C173"/>
      <c r="D173"/>
      <c r="E173" s="286" t="s">
        <v>2007</v>
      </c>
      <c r="F173" s="291">
        <f>+F63+H172*0.15</f>
        <v>28396280.890000001</v>
      </c>
      <c r="G173" s="291"/>
      <c r="H173"/>
    </row>
    <row r="174" spans="1:8" s="2" customFormat="1">
      <c r="A174"/>
      <c r="B174"/>
      <c r="C174"/>
      <c r="D174"/>
      <c r="E174" s="286" t="s">
        <v>2008</v>
      </c>
      <c r="F174" s="291">
        <f>+F84+H172*0.09</f>
        <v>7616022.5300000012</v>
      </c>
      <c r="G174" s="291"/>
      <c r="H174"/>
    </row>
    <row r="175" spans="1:8" s="2" customFormat="1">
      <c r="A175"/>
      <c r="B175"/>
      <c r="C175"/>
      <c r="D175"/>
      <c r="E175" s="286" t="s">
        <v>2009</v>
      </c>
      <c r="F175" s="291">
        <f>+F95+H172*0.04</f>
        <v>9262414.8000000007</v>
      </c>
      <c r="G175" s="291"/>
      <c r="H175"/>
    </row>
    <row r="176" spans="1:8" s="2" customFormat="1">
      <c r="A176"/>
      <c r="B176"/>
      <c r="C176"/>
      <c r="D176"/>
      <c r="E176" s="286" t="s">
        <v>2010</v>
      </c>
      <c r="F176" s="291">
        <f>+F106+H172*0.09</f>
        <v>376705.14999999898</v>
      </c>
      <c r="G176" s="291"/>
      <c r="H176"/>
    </row>
    <row r="177" spans="1:9" s="2" customFormat="1">
      <c r="A177"/>
      <c r="B177"/>
      <c r="C177"/>
      <c r="D177"/>
      <c r="E177" s="286" t="s">
        <v>2011</v>
      </c>
      <c r="F177" s="291">
        <f>+H172*0.38</f>
        <v>0</v>
      </c>
      <c r="G177"/>
      <c r="H177"/>
    </row>
    <row r="178" spans="1:9" s="2" customFormat="1">
      <c r="A178"/>
      <c r="B178"/>
      <c r="C178"/>
      <c r="D178"/>
      <c r="E178" s="286" t="s">
        <v>2041</v>
      </c>
      <c r="F178" s="291">
        <f>+[1]Sheet1!$K$2034</f>
        <v>163056126.17249995</v>
      </c>
      <c r="G178" s="290">
        <f>-F172-F173-F174-F175-F176-F177-F178</f>
        <v>-258935461.26249996</v>
      </c>
      <c r="H178"/>
      <c r="I178" s="323"/>
    </row>
    <row r="179" spans="1:9" s="2" customFormat="1">
      <c r="A179"/>
      <c r="B179"/>
      <c r="C179"/>
      <c r="D179"/>
      <c r="E179" s="286"/>
      <c r="F179" s="291"/>
      <c r="G179" s="290">
        <f>+G178+G169</f>
        <v>371066412.73750007</v>
      </c>
      <c r="H179"/>
    </row>
    <row r="180" spans="1:9" s="2" customFormat="1">
      <c r="A180"/>
      <c r="B180"/>
      <c r="C180"/>
      <c r="D180"/>
      <c r="E180" s="286"/>
      <c r="F180" s="286"/>
      <c r="G180" s="291"/>
      <c r="H180"/>
    </row>
    <row r="181" spans="1:9" s="2" customFormat="1">
      <c r="A181"/>
      <c r="B181"/>
      <c r="C181"/>
      <c r="D181"/>
      <c r="E181" s="285" t="s">
        <v>2012</v>
      </c>
      <c r="F181" s="291">
        <f>+[1]Sheet1!$K$2035+[1]Sheet1!$K$2032</f>
        <v>207618056.51299998</v>
      </c>
      <c r="G181" s="290"/>
      <c r="H181"/>
    </row>
    <row r="182" spans="1:9" s="2" customFormat="1">
      <c r="A182"/>
      <c r="B182"/>
      <c r="C182"/>
      <c r="D182"/>
      <c r="E182" s="285" t="s">
        <v>2042</v>
      </c>
      <c r="F182" s="291">
        <v>5939158.4400000004</v>
      </c>
      <c r="G182" s="290">
        <f>SUM(F181:F182)*-1</f>
        <v>-213557214.95299998</v>
      </c>
      <c r="H182"/>
    </row>
    <row r="183" spans="1:9" s="2" customFormat="1">
      <c r="A183"/>
      <c r="B183"/>
      <c r="C183"/>
      <c r="D183"/>
      <c r="E183" s="286"/>
      <c r="F183" s="286"/>
      <c r="G183" s="291"/>
      <c r="H183"/>
    </row>
    <row r="184" spans="1:9" s="2" customFormat="1">
      <c r="A184"/>
      <c r="B184"/>
      <c r="C184"/>
      <c r="D184"/>
      <c r="E184" s="285" t="s">
        <v>2043</v>
      </c>
      <c r="F184" s="286"/>
      <c r="G184" s="290">
        <f>+G179+G182</f>
        <v>157509197.78450009</v>
      </c>
      <c r="H184"/>
    </row>
    <row r="185" spans="1:9" s="2" customFormat="1">
      <c r="A185"/>
      <c r="B185"/>
      <c r="C185"/>
      <c r="D185"/>
      <c r="E185"/>
      <c r="F185"/>
      <c r="G185"/>
      <c r="H185"/>
    </row>
    <row r="186" spans="1:9" s="2" customFormat="1">
      <c r="A186"/>
      <c r="B186"/>
      <c r="C186"/>
      <c r="D186"/>
      <c r="E186"/>
      <c r="F186"/>
      <c r="G186"/>
      <c r="H186"/>
    </row>
    <row r="187" spans="1:9" s="2" customFormat="1">
      <c r="A187"/>
      <c r="B187"/>
      <c r="C187"/>
      <c r="D187"/>
      <c r="E187"/>
      <c r="F187"/>
      <c r="G187"/>
      <c r="H187"/>
    </row>
    <row r="188" spans="1:9" s="2" customFormat="1">
      <c r="A188"/>
      <c r="B188"/>
      <c r="C188"/>
      <c r="D188"/>
      <c r="E188"/>
      <c r="F188"/>
      <c r="G188"/>
      <c r="H188"/>
    </row>
    <row r="189" spans="1:9" s="2" customFormat="1">
      <c r="A189"/>
      <c r="B189"/>
      <c r="C189"/>
      <c r="D189"/>
      <c r="E189"/>
      <c r="F189"/>
      <c r="G189"/>
      <c r="H189"/>
    </row>
    <row r="190" spans="1:9" s="2" customFormat="1">
      <c r="A190"/>
      <c r="B190"/>
      <c r="C190"/>
      <c r="D190"/>
      <c r="E190"/>
      <c r="F190"/>
      <c r="G190"/>
      <c r="H190"/>
    </row>
    <row r="191" spans="1:9" s="2" customFormat="1">
      <c r="A191"/>
      <c r="B191"/>
      <c r="C191"/>
      <c r="D191"/>
      <c r="E191"/>
      <c r="F191"/>
      <c r="G191"/>
      <c r="H191"/>
    </row>
    <row r="192" spans="1:9" s="2" customFormat="1">
      <c r="A192"/>
      <c r="B192"/>
      <c r="C192"/>
      <c r="D192"/>
      <c r="E192"/>
      <c r="F192"/>
      <c r="G192"/>
      <c r="H192"/>
    </row>
    <row r="193" spans="1:8" s="2" customFormat="1">
      <c r="A193"/>
      <c r="B193"/>
      <c r="C193"/>
      <c r="D193"/>
      <c r="E193"/>
      <c r="F193"/>
      <c r="G193"/>
      <c r="H193"/>
    </row>
    <row r="194" spans="1:8" s="2" customFormat="1">
      <c r="A194"/>
      <c r="B194"/>
      <c r="C194"/>
      <c r="D194"/>
      <c r="E194"/>
      <c r="F194"/>
      <c r="G194"/>
      <c r="H194"/>
    </row>
    <row r="195" spans="1:8" s="2" customFormat="1">
      <c r="A195"/>
      <c r="B195"/>
      <c r="C195"/>
      <c r="D195"/>
      <c r="E195"/>
      <c r="F195"/>
      <c r="G195"/>
      <c r="H195"/>
    </row>
    <row r="196" spans="1:8" s="2" customFormat="1">
      <c r="A196"/>
      <c r="B196"/>
      <c r="C196"/>
      <c r="D196"/>
      <c r="E196"/>
      <c r="F196"/>
      <c r="G196"/>
      <c r="H196"/>
    </row>
    <row r="197" spans="1:8" s="2" customFormat="1">
      <c r="A197"/>
      <c r="B197"/>
      <c r="C197"/>
      <c r="D197"/>
      <c r="E197"/>
      <c r="F197"/>
      <c r="G197"/>
      <c r="H197"/>
    </row>
    <row r="198" spans="1:8" s="2" customFormat="1">
      <c r="A198"/>
      <c r="B198"/>
      <c r="C198"/>
      <c r="D198"/>
      <c r="E198"/>
      <c r="F198"/>
      <c r="G198"/>
      <c r="H198"/>
    </row>
    <row r="199" spans="1:8" s="2" customFormat="1">
      <c r="A199"/>
      <c r="B199"/>
      <c r="C199"/>
      <c r="D199"/>
      <c r="E199"/>
      <c r="F199"/>
      <c r="G199"/>
      <c r="H199"/>
    </row>
    <row r="200" spans="1:8" s="2" customFormat="1">
      <c r="A200"/>
      <c r="B200"/>
      <c r="C200"/>
      <c r="D200"/>
      <c r="E200"/>
      <c r="F200"/>
      <c r="G200"/>
      <c r="H200"/>
    </row>
    <row r="201" spans="1:8" s="2" customFormat="1">
      <c r="A201"/>
      <c r="B201"/>
      <c r="C201"/>
      <c r="D201"/>
      <c r="E201"/>
      <c r="F201"/>
      <c r="G201"/>
      <c r="H201"/>
    </row>
    <row r="202" spans="1:8" s="2" customFormat="1">
      <c r="A202"/>
      <c r="B202"/>
      <c r="C202"/>
      <c r="D202"/>
      <c r="E202"/>
      <c r="F202"/>
      <c r="G202"/>
      <c r="H202"/>
    </row>
    <row r="203" spans="1:8" s="2" customFormat="1">
      <c r="A203"/>
      <c r="B203"/>
      <c r="C203"/>
      <c r="D203"/>
      <c r="E203"/>
      <c r="F203"/>
      <c r="G203"/>
      <c r="H203"/>
    </row>
    <row r="204" spans="1:8" s="2" customFormat="1">
      <c r="A204"/>
      <c r="B204"/>
      <c r="C204"/>
      <c r="D204"/>
      <c r="E204"/>
      <c r="F204"/>
      <c r="G204"/>
      <c r="H204"/>
    </row>
    <row r="205" spans="1:8" s="2" customFormat="1">
      <c r="A205"/>
      <c r="B205"/>
      <c r="C205"/>
      <c r="D205"/>
      <c r="E205"/>
      <c r="F205"/>
      <c r="G205"/>
      <c r="H205"/>
    </row>
    <row r="206" spans="1:8" s="2" customFormat="1">
      <c r="A206"/>
      <c r="B206"/>
      <c r="C206"/>
      <c r="D206"/>
      <c r="E206"/>
      <c r="F206"/>
      <c r="G206"/>
      <c r="H206"/>
    </row>
    <row r="207" spans="1:8" s="2" customFormat="1">
      <c r="A207"/>
      <c r="B207"/>
      <c r="C207"/>
      <c r="D207"/>
      <c r="E207"/>
      <c r="F207"/>
      <c r="G207"/>
      <c r="H207"/>
    </row>
    <row r="208" spans="1:8" s="2" customFormat="1">
      <c r="A208"/>
      <c r="B208"/>
      <c r="C208"/>
      <c r="D208"/>
      <c r="E208"/>
      <c r="F208"/>
      <c r="G208"/>
      <c r="H208"/>
    </row>
    <row r="209" spans="1:8" s="2" customFormat="1">
      <c r="A209"/>
      <c r="B209"/>
      <c r="C209"/>
      <c r="D209"/>
      <c r="E209"/>
      <c r="F209"/>
      <c r="G209"/>
      <c r="H209"/>
    </row>
    <row r="210" spans="1:8" s="2" customFormat="1">
      <c r="A210"/>
      <c r="B210"/>
      <c r="C210"/>
      <c r="D210"/>
      <c r="E210"/>
      <c r="F210"/>
      <c r="G210"/>
      <c r="H210"/>
    </row>
    <row r="211" spans="1:8" s="2" customFormat="1">
      <c r="A211"/>
      <c r="B211"/>
      <c r="C211"/>
      <c r="D211"/>
      <c r="E211"/>
      <c r="F211"/>
      <c r="G211"/>
      <c r="H211"/>
    </row>
    <row r="212" spans="1:8" s="2" customFormat="1">
      <c r="A212"/>
      <c r="B212"/>
      <c r="C212"/>
      <c r="D212"/>
      <c r="E212"/>
      <c r="F212"/>
      <c r="G212"/>
      <c r="H212"/>
    </row>
    <row r="213" spans="1:8" s="2" customFormat="1">
      <c r="A213"/>
      <c r="B213"/>
      <c r="C213"/>
      <c r="D213"/>
      <c r="E213"/>
      <c r="F213"/>
      <c r="G213"/>
      <c r="H213"/>
    </row>
    <row r="214" spans="1:8" s="2" customFormat="1">
      <c r="A214"/>
      <c r="B214"/>
      <c r="C214"/>
      <c r="D214"/>
      <c r="E214"/>
      <c r="F214"/>
      <c r="G214"/>
      <c r="H214"/>
    </row>
    <row r="215" spans="1:8" s="2" customFormat="1">
      <c r="A215"/>
      <c r="B215"/>
      <c r="C215"/>
      <c r="D215"/>
      <c r="E215"/>
      <c r="F215"/>
      <c r="G215"/>
      <c r="H215"/>
    </row>
    <row r="216" spans="1:8" s="2" customFormat="1">
      <c r="A216"/>
      <c r="B216"/>
      <c r="C216"/>
      <c r="D216"/>
      <c r="E216"/>
      <c r="F216"/>
      <c r="G216"/>
      <c r="H216"/>
    </row>
    <row r="217" spans="1:8" s="2" customFormat="1">
      <c r="A217"/>
      <c r="B217"/>
      <c r="C217"/>
      <c r="D217"/>
      <c r="E217"/>
      <c r="F217"/>
      <c r="G217"/>
      <c r="H217"/>
    </row>
    <row r="218" spans="1:8" s="2" customFormat="1">
      <c r="A218"/>
      <c r="B218"/>
      <c r="C218"/>
      <c r="D218"/>
      <c r="E218"/>
      <c r="F218"/>
      <c r="G218"/>
      <c r="H218"/>
    </row>
    <row r="219" spans="1:8" s="2" customFormat="1">
      <c r="A219"/>
      <c r="B219"/>
      <c r="C219"/>
      <c r="D219"/>
      <c r="E219"/>
      <c r="F219"/>
      <c r="G219"/>
      <c r="H219"/>
    </row>
    <row r="220" spans="1:8" s="2" customFormat="1">
      <c r="A220"/>
      <c r="B220"/>
      <c r="C220"/>
      <c r="D220"/>
      <c r="E220"/>
      <c r="F220"/>
      <c r="G220"/>
      <c r="H220"/>
    </row>
    <row r="221" spans="1:8" s="2" customFormat="1">
      <c r="A221"/>
      <c r="B221"/>
      <c r="C221"/>
      <c r="D221"/>
      <c r="E221"/>
      <c r="F221"/>
      <c r="G221"/>
      <c r="H221"/>
    </row>
    <row r="222" spans="1:8" s="2" customFormat="1">
      <c r="A222"/>
      <c r="B222"/>
      <c r="C222"/>
      <c r="D222"/>
      <c r="E222"/>
      <c r="F222"/>
      <c r="G222"/>
      <c r="H222"/>
    </row>
    <row r="223" spans="1:8" s="2" customFormat="1">
      <c r="A223"/>
      <c r="B223"/>
      <c r="C223"/>
      <c r="D223"/>
      <c r="E223"/>
      <c r="F223"/>
      <c r="G223"/>
      <c r="H223"/>
    </row>
    <row r="224" spans="1:8" s="2" customFormat="1">
      <c r="A224"/>
      <c r="B224"/>
      <c r="C224"/>
      <c r="D224"/>
      <c r="E224"/>
      <c r="F224"/>
      <c r="G224"/>
      <c r="H224"/>
    </row>
    <row r="225" spans="1:8" s="2" customFormat="1">
      <c r="A225"/>
      <c r="B225"/>
      <c r="C225"/>
      <c r="D225"/>
      <c r="E225"/>
      <c r="F225"/>
      <c r="G225"/>
      <c r="H225"/>
    </row>
    <row r="226" spans="1:8" s="2" customFormat="1">
      <c r="A226"/>
      <c r="B226"/>
      <c r="C226"/>
      <c r="D226"/>
      <c r="E226"/>
      <c r="F226"/>
      <c r="G226"/>
      <c r="H226"/>
    </row>
    <row r="227" spans="1:8" s="2" customFormat="1">
      <c r="A227"/>
      <c r="B227"/>
      <c r="C227"/>
      <c r="D227"/>
      <c r="E227"/>
      <c r="F227"/>
      <c r="G227"/>
      <c r="H227"/>
    </row>
    <row r="228" spans="1:8" s="2" customFormat="1">
      <c r="A228"/>
      <c r="B228"/>
      <c r="C228"/>
      <c r="D228"/>
      <c r="E228"/>
      <c r="F228"/>
      <c r="G228"/>
      <c r="H228"/>
    </row>
    <row r="229" spans="1:8" s="2" customFormat="1">
      <c r="A229"/>
      <c r="B229"/>
      <c r="C229"/>
      <c r="D229"/>
      <c r="E229"/>
      <c r="F229"/>
      <c r="G229"/>
      <c r="H229"/>
    </row>
    <row r="230" spans="1:8" s="2" customFormat="1">
      <c r="A230"/>
      <c r="B230"/>
      <c r="C230"/>
      <c r="D230"/>
      <c r="E230"/>
      <c r="F230"/>
      <c r="G230"/>
      <c r="H230"/>
    </row>
    <row r="231" spans="1:8" s="2" customFormat="1">
      <c r="A231"/>
      <c r="B231"/>
      <c r="C231"/>
      <c r="D231"/>
      <c r="E231"/>
      <c r="F231"/>
      <c r="G231"/>
      <c r="H231"/>
    </row>
    <row r="232" spans="1:8" s="2" customFormat="1">
      <c r="A232"/>
      <c r="B232"/>
      <c r="C232"/>
      <c r="D232"/>
      <c r="E232"/>
      <c r="F232"/>
      <c r="G232"/>
      <c r="H232"/>
    </row>
    <row r="233" spans="1:8" s="2" customFormat="1">
      <c r="A233"/>
      <c r="B233"/>
      <c r="C233"/>
      <c r="D233"/>
      <c r="E233"/>
      <c r="F233"/>
      <c r="G233"/>
      <c r="H233"/>
    </row>
    <row r="234" spans="1:8" s="2" customFormat="1">
      <c r="A234"/>
      <c r="B234"/>
      <c r="C234"/>
      <c r="D234"/>
      <c r="E234"/>
      <c r="F234"/>
      <c r="G234"/>
      <c r="H234"/>
    </row>
    <row r="235" spans="1:8" s="2" customFormat="1">
      <c r="A235"/>
      <c r="B235"/>
      <c r="C235"/>
      <c r="D235"/>
      <c r="E235"/>
      <c r="F235"/>
      <c r="G235"/>
      <c r="H235"/>
    </row>
    <row r="236" spans="1:8" s="2" customFormat="1">
      <c r="A236"/>
      <c r="B236"/>
      <c r="C236"/>
      <c r="D236"/>
      <c r="E236"/>
      <c r="F236"/>
      <c r="G236"/>
      <c r="H236"/>
    </row>
    <row r="237" spans="1:8" s="2" customFormat="1">
      <c r="A237"/>
      <c r="B237"/>
      <c r="C237"/>
      <c r="D237"/>
      <c r="E237"/>
      <c r="F237"/>
      <c r="G237"/>
      <c r="H237"/>
    </row>
    <row r="238" spans="1:8" s="2" customFormat="1">
      <c r="A238"/>
      <c r="B238"/>
      <c r="C238"/>
      <c r="D238"/>
      <c r="E238"/>
      <c r="F238"/>
      <c r="G238"/>
      <c r="H238"/>
    </row>
    <row r="239" spans="1:8" s="2" customFormat="1">
      <c r="A239"/>
      <c r="B239"/>
      <c r="C239"/>
      <c r="D239"/>
      <c r="E239"/>
      <c r="F239"/>
      <c r="G239"/>
      <c r="H239"/>
    </row>
    <row r="240" spans="1:8" s="2" customFormat="1">
      <c r="A240"/>
      <c r="B240"/>
      <c r="C240"/>
      <c r="D240"/>
      <c r="E240"/>
      <c r="F240"/>
      <c r="G240"/>
      <c r="H240"/>
    </row>
    <row r="241" spans="1:8" s="2" customFormat="1">
      <c r="A241"/>
      <c r="B241"/>
      <c r="C241"/>
      <c r="D241"/>
      <c r="E241"/>
      <c r="F241"/>
      <c r="G241"/>
      <c r="H241"/>
    </row>
    <row r="242" spans="1:8" s="2" customFormat="1">
      <c r="A242"/>
      <c r="B242"/>
      <c r="C242"/>
      <c r="D242"/>
      <c r="E242"/>
      <c r="F242"/>
      <c r="G242"/>
      <c r="H242"/>
    </row>
    <row r="243" spans="1:8" s="2" customFormat="1">
      <c r="A243"/>
      <c r="B243"/>
      <c r="C243"/>
      <c r="D243"/>
      <c r="E243"/>
      <c r="F243"/>
      <c r="G243"/>
      <c r="H243"/>
    </row>
    <row r="244" spans="1:8" s="2" customFormat="1">
      <c r="A244"/>
      <c r="B244"/>
      <c r="C244"/>
      <c r="D244"/>
      <c r="E244"/>
      <c r="F244"/>
      <c r="G244"/>
      <c r="H244"/>
    </row>
    <row r="245" spans="1:8" s="2" customFormat="1">
      <c r="A245"/>
      <c r="B245"/>
      <c r="C245"/>
      <c r="D245"/>
      <c r="E245"/>
      <c r="F245"/>
      <c r="G245"/>
      <c r="H245"/>
    </row>
    <row r="246" spans="1:8" s="2" customFormat="1">
      <c r="A246"/>
      <c r="B246"/>
      <c r="C246"/>
      <c r="D246"/>
      <c r="E246"/>
      <c r="F246"/>
      <c r="G246"/>
      <c r="H246"/>
    </row>
    <row r="247" spans="1:8" s="2" customFormat="1">
      <c r="A247"/>
      <c r="B247"/>
      <c r="C247"/>
      <c r="D247"/>
      <c r="E247"/>
      <c r="F247"/>
      <c r="G247"/>
      <c r="H247"/>
    </row>
    <row r="248" spans="1:8" s="2" customFormat="1">
      <c r="A248"/>
      <c r="B248"/>
      <c r="C248"/>
      <c r="D248"/>
      <c r="E248"/>
      <c r="F248"/>
      <c r="G248"/>
      <c r="H248"/>
    </row>
    <row r="249" spans="1:8" s="2" customFormat="1">
      <c r="A249"/>
      <c r="B249"/>
      <c r="C249"/>
      <c r="D249"/>
      <c r="E249"/>
      <c r="F249"/>
      <c r="G249"/>
      <c r="H249"/>
    </row>
    <row r="250" spans="1:8" s="2" customFormat="1">
      <c r="A250"/>
      <c r="B250"/>
      <c r="C250"/>
      <c r="D250"/>
      <c r="E250"/>
      <c r="F250"/>
      <c r="G250"/>
      <c r="H250"/>
    </row>
    <row r="251" spans="1:8" s="2" customFormat="1">
      <c r="A251"/>
      <c r="B251"/>
      <c r="C251"/>
      <c r="D251"/>
      <c r="E251"/>
      <c r="F251"/>
      <c r="G251"/>
      <c r="H251"/>
    </row>
    <row r="252" spans="1:8" s="2" customFormat="1">
      <c r="A252"/>
      <c r="B252"/>
      <c r="C252"/>
      <c r="D252"/>
      <c r="E252"/>
      <c r="F252"/>
      <c r="G252"/>
      <c r="H252"/>
    </row>
    <row r="253" spans="1:8" s="2" customFormat="1">
      <c r="A253"/>
      <c r="B253"/>
      <c r="C253"/>
      <c r="D253"/>
      <c r="E253"/>
      <c r="F253"/>
      <c r="G253"/>
      <c r="H253"/>
    </row>
    <row r="254" spans="1:8" s="2" customFormat="1">
      <c r="A254"/>
      <c r="B254"/>
      <c r="C254"/>
      <c r="D254"/>
      <c r="E254"/>
      <c r="F254"/>
      <c r="G254"/>
      <c r="H254"/>
    </row>
    <row r="255" spans="1:8" s="2" customFormat="1">
      <c r="A255"/>
      <c r="B255"/>
      <c r="C255"/>
      <c r="D255"/>
      <c r="E255"/>
      <c r="F255"/>
      <c r="G255"/>
      <c r="H255"/>
    </row>
    <row r="256" spans="1:8" s="2" customFormat="1">
      <c r="A256"/>
      <c r="B256"/>
      <c r="C256"/>
      <c r="D256"/>
      <c r="E256"/>
      <c r="F256"/>
      <c r="G256"/>
      <c r="H256"/>
    </row>
    <row r="257" spans="1:8" s="2" customFormat="1">
      <c r="A257"/>
      <c r="B257"/>
      <c r="C257"/>
      <c r="D257"/>
      <c r="E257"/>
      <c r="F257"/>
      <c r="G257"/>
      <c r="H257"/>
    </row>
    <row r="258" spans="1:8" s="2" customFormat="1">
      <c r="A258"/>
      <c r="B258"/>
      <c r="C258"/>
      <c r="D258"/>
      <c r="E258"/>
      <c r="F258"/>
      <c r="G258"/>
      <c r="H258"/>
    </row>
    <row r="259" spans="1:8" s="2" customFormat="1">
      <c r="A259"/>
      <c r="B259"/>
      <c r="C259"/>
      <c r="D259"/>
      <c r="E259"/>
      <c r="F259"/>
      <c r="G259"/>
      <c r="H259"/>
    </row>
    <row r="260" spans="1:8" s="2" customFormat="1">
      <c r="A260"/>
      <c r="B260"/>
      <c r="C260"/>
      <c r="D260"/>
      <c r="E260"/>
      <c r="F260"/>
      <c r="G260"/>
      <c r="H260"/>
    </row>
    <row r="261" spans="1:8" s="2" customFormat="1">
      <c r="A261"/>
      <c r="B261"/>
      <c r="C261"/>
      <c r="D261"/>
      <c r="E261"/>
      <c r="F261"/>
      <c r="G261"/>
      <c r="H261"/>
    </row>
    <row r="262" spans="1:8" s="2" customFormat="1">
      <c r="A262"/>
      <c r="B262"/>
      <c r="C262"/>
      <c r="D262"/>
      <c r="E262"/>
      <c r="F262"/>
      <c r="G262"/>
      <c r="H262"/>
    </row>
    <row r="263" spans="1:8" s="2" customFormat="1">
      <c r="A263"/>
      <c r="B263"/>
      <c r="C263"/>
      <c r="D263"/>
      <c r="E263"/>
      <c r="F263"/>
      <c r="G263"/>
      <c r="H263"/>
    </row>
    <row r="264" spans="1:8" s="2" customFormat="1">
      <c r="A264"/>
      <c r="B264"/>
      <c r="C264"/>
      <c r="D264"/>
      <c r="E264"/>
      <c r="F264"/>
      <c r="G264"/>
      <c r="H264"/>
    </row>
    <row r="265" spans="1:8" s="2" customFormat="1">
      <c r="A265"/>
      <c r="B265"/>
      <c r="C265"/>
      <c r="D265"/>
      <c r="E265"/>
      <c r="F265"/>
      <c r="G265"/>
      <c r="H265"/>
    </row>
    <row r="266" spans="1:8" s="2" customFormat="1">
      <c r="A266"/>
      <c r="B266"/>
      <c r="C266"/>
      <c r="D266"/>
      <c r="E266"/>
      <c r="F266"/>
      <c r="G266"/>
      <c r="H266"/>
    </row>
    <row r="267" spans="1:8" s="2" customFormat="1">
      <c r="A267"/>
      <c r="B267"/>
      <c r="C267"/>
      <c r="D267"/>
      <c r="E267"/>
      <c r="F267"/>
      <c r="G267"/>
      <c r="H267"/>
    </row>
    <row r="268" spans="1:8" s="2" customFormat="1">
      <c r="A268"/>
      <c r="B268"/>
      <c r="C268"/>
      <c r="D268"/>
      <c r="E268"/>
      <c r="F268"/>
      <c r="G268"/>
      <c r="H268"/>
    </row>
    <row r="269" spans="1:8" s="2" customFormat="1">
      <c r="A269"/>
      <c r="B269"/>
      <c r="C269"/>
      <c r="D269"/>
      <c r="E269"/>
      <c r="F269"/>
      <c r="G269"/>
      <c r="H269"/>
    </row>
    <row r="270" spans="1:8" s="2" customFormat="1">
      <c r="A270"/>
      <c r="B270"/>
      <c r="C270"/>
      <c r="D270"/>
      <c r="E270"/>
      <c r="F270"/>
      <c r="G270"/>
      <c r="H270"/>
    </row>
    <row r="271" spans="1:8" s="2" customFormat="1">
      <c r="A271"/>
      <c r="B271"/>
      <c r="C271"/>
      <c r="D271"/>
      <c r="E271"/>
      <c r="F271"/>
      <c r="G271"/>
      <c r="H271"/>
    </row>
    <row r="272" spans="1:8" s="2" customFormat="1">
      <c r="A272"/>
      <c r="B272"/>
      <c r="C272"/>
      <c r="D272"/>
      <c r="E272"/>
      <c r="F272"/>
      <c r="G272"/>
      <c r="H272"/>
    </row>
    <row r="273" spans="1:8" s="2" customFormat="1">
      <c r="A273"/>
      <c r="B273"/>
      <c r="C273"/>
      <c r="D273"/>
      <c r="E273"/>
      <c r="F273"/>
      <c r="G273"/>
      <c r="H273"/>
    </row>
    <row r="274" spans="1:8" s="2" customFormat="1">
      <c r="A274"/>
      <c r="B274"/>
      <c r="C274"/>
      <c r="D274"/>
      <c r="E274"/>
      <c r="F274"/>
      <c r="G274"/>
      <c r="H274"/>
    </row>
    <row r="275" spans="1:8" s="2" customFormat="1">
      <c r="A275"/>
      <c r="B275"/>
      <c r="C275"/>
      <c r="D275"/>
      <c r="E275"/>
      <c r="F275"/>
      <c r="G275"/>
      <c r="H275"/>
    </row>
    <row r="276" spans="1:8" s="2" customFormat="1">
      <c r="A276"/>
      <c r="B276"/>
      <c r="C276"/>
      <c r="D276"/>
      <c r="E276"/>
      <c r="F276"/>
      <c r="G276"/>
      <c r="H276"/>
    </row>
    <row r="277" spans="1:8" s="2" customFormat="1">
      <c r="A277"/>
      <c r="B277"/>
      <c r="C277"/>
      <c r="D277"/>
      <c r="E277"/>
      <c r="F277"/>
      <c r="G277"/>
      <c r="H277"/>
    </row>
    <row r="278" spans="1:8" s="2" customFormat="1">
      <c r="A278"/>
      <c r="B278"/>
      <c r="C278"/>
      <c r="D278"/>
      <c r="E278"/>
      <c r="F278"/>
      <c r="G278"/>
      <c r="H278"/>
    </row>
    <row r="279" spans="1:8" s="2" customFormat="1">
      <c r="A279"/>
      <c r="B279"/>
      <c r="C279"/>
      <c r="D279"/>
      <c r="E279"/>
      <c r="F279"/>
      <c r="G279"/>
      <c r="H279"/>
    </row>
    <row r="280" spans="1:8" s="2" customFormat="1">
      <c r="A280"/>
      <c r="B280"/>
      <c r="C280"/>
      <c r="D280"/>
      <c r="E280"/>
      <c r="F280"/>
      <c r="G280"/>
      <c r="H280"/>
    </row>
    <row r="281" spans="1:8" s="2" customFormat="1">
      <c r="A281"/>
      <c r="B281"/>
      <c r="C281"/>
      <c r="D281"/>
      <c r="E281"/>
      <c r="F281"/>
      <c r="G281"/>
      <c r="H281"/>
    </row>
    <row r="282" spans="1:8" s="2" customFormat="1">
      <c r="A282"/>
      <c r="B282"/>
      <c r="C282"/>
      <c r="D282"/>
      <c r="E282"/>
      <c r="F282"/>
      <c r="G282"/>
      <c r="H282"/>
    </row>
    <row r="283" spans="1:8" s="2" customFormat="1">
      <c r="A283"/>
      <c r="B283"/>
      <c r="C283"/>
      <c r="D283"/>
      <c r="E283"/>
      <c r="F283"/>
      <c r="G283"/>
      <c r="H283"/>
    </row>
    <row r="284" spans="1:8" s="2" customFormat="1">
      <c r="A284"/>
      <c r="B284"/>
      <c r="C284"/>
      <c r="D284"/>
      <c r="E284"/>
      <c r="F284"/>
      <c r="G284"/>
      <c r="H284"/>
    </row>
    <row r="285" spans="1:8" s="2" customFormat="1">
      <c r="A285"/>
      <c r="B285"/>
      <c r="C285"/>
      <c r="D285"/>
      <c r="E285"/>
      <c r="F285"/>
      <c r="G285"/>
      <c r="H285"/>
    </row>
    <row r="286" spans="1:8" s="2" customFormat="1">
      <c r="A286"/>
      <c r="B286"/>
      <c r="C286"/>
      <c r="D286"/>
      <c r="E286"/>
      <c r="F286"/>
      <c r="G286"/>
      <c r="H286"/>
    </row>
    <row r="287" spans="1:8" s="2" customFormat="1">
      <c r="A287"/>
      <c r="B287"/>
      <c r="C287"/>
      <c r="D287"/>
      <c r="E287"/>
      <c r="F287"/>
      <c r="G287"/>
      <c r="H287"/>
    </row>
    <row r="288" spans="1:8" s="2" customFormat="1">
      <c r="A288"/>
      <c r="B288"/>
      <c r="C288"/>
      <c r="D288"/>
      <c r="E288"/>
      <c r="F288"/>
      <c r="G288"/>
      <c r="H288"/>
    </row>
    <row r="289" spans="1:8" s="2" customFormat="1">
      <c r="A289"/>
      <c r="B289"/>
      <c r="C289"/>
      <c r="D289"/>
      <c r="E289"/>
      <c r="F289"/>
      <c r="G289"/>
      <c r="H289"/>
    </row>
    <row r="290" spans="1:8" s="2" customFormat="1">
      <c r="A290"/>
      <c r="B290"/>
      <c r="C290"/>
      <c r="D290"/>
      <c r="E290"/>
      <c r="F290"/>
      <c r="G290"/>
      <c r="H290"/>
    </row>
    <row r="291" spans="1:8" s="2" customFormat="1">
      <c r="A291"/>
      <c r="B291"/>
      <c r="C291"/>
      <c r="D291"/>
      <c r="E291"/>
      <c r="F291"/>
      <c r="G291"/>
      <c r="H291"/>
    </row>
    <row r="292" spans="1:8" s="2" customFormat="1">
      <c r="A292"/>
      <c r="B292"/>
      <c r="C292"/>
      <c r="D292"/>
      <c r="E292"/>
      <c r="F292"/>
      <c r="G292"/>
      <c r="H292"/>
    </row>
    <row r="293" spans="1:8" s="2" customFormat="1">
      <c r="A293"/>
      <c r="B293"/>
      <c r="C293"/>
      <c r="D293"/>
      <c r="E293"/>
      <c r="F293"/>
      <c r="G293"/>
      <c r="H293"/>
    </row>
    <row r="294" spans="1:8" s="2" customFormat="1">
      <c r="A294"/>
      <c r="B294"/>
      <c r="C294"/>
      <c r="D294"/>
      <c r="E294"/>
      <c r="F294"/>
      <c r="G294"/>
      <c r="H294"/>
    </row>
    <row r="295" spans="1:8" s="2" customFormat="1">
      <c r="A295"/>
      <c r="B295"/>
      <c r="C295"/>
      <c r="D295"/>
      <c r="E295"/>
      <c r="F295"/>
      <c r="G295"/>
      <c r="H295"/>
    </row>
    <row r="296" spans="1:8" s="2" customFormat="1">
      <c r="A296"/>
      <c r="B296"/>
      <c r="C296"/>
      <c r="D296"/>
      <c r="E296"/>
      <c r="F296"/>
      <c r="G296"/>
      <c r="H296"/>
    </row>
    <row r="297" spans="1:8" s="2" customFormat="1">
      <c r="A297"/>
      <c r="B297"/>
      <c r="C297"/>
      <c r="D297"/>
      <c r="E297"/>
      <c r="F297"/>
      <c r="G297"/>
      <c r="H297"/>
    </row>
    <row r="298" spans="1:8" s="2" customFormat="1">
      <c r="A298"/>
      <c r="B298"/>
      <c r="C298"/>
      <c r="D298"/>
      <c r="E298"/>
      <c r="F298"/>
      <c r="G298"/>
      <c r="H298"/>
    </row>
    <row r="299" spans="1:8" s="2" customFormat="1">
      <c r="A299"/>
      <c r="B299"/>
      <c r="C299"/>
      <c r="D299"/>
      <c r="E299"/>
      <c r="F299"/>
      <c r="G299"/>
      <c r="H299"/>
    </row>
    <row r="300" spans="1:8" s="2" customFormat="1">
      <c r="A300"/>
      <c r="B300"/>
      <c r="C300"/>
      <c r="D300"/>
      <c r="E300"/>
      <c r="F300"/>
      <c r="G300"/>
      <c r="H300"/>
    </row>
    <row r="301" spans="1:8" s="2" customFormat="1">
      <c r="A301"/>
      <c r="B301"/>
      <c r="C301"/>
      <c r="D301"/>
      <c r="E301"/>
      <c r="F301"/>
      <c r="G301"/>
      <c r="H301"/>
    </row>
    <row r="302" spans="1:8" s="2" customFormat="1">
      <c r="A302"/>
      <c r="B302"/>
      <c r="C302"/>
      <c r="D302"/>
      <c r="E302"/>
      <c r="F302"/>
      <c r="G302"/>
      <c r="H302"/>
    </row>
    <row r="303" spans="1:8" s="2" customFormat="1">
      <c r="A303"/>
      <c r="B303"/>
      <c r="C303"/>
      <c r="D303"/>
      <c r="E303"/>
      <c r="F303"/>
      <c r="G303"/>
      <c r="H303"/>
    </row>
    <row r="304" spans="1:8" s="2" customFormat="1">
      <c r="A304"/>
      <c r="B304"/>
      <c r="C304"/>
      <c r="D304"/>
      <c r="E304"/>
      <c r="F304"/>
      <c r="G304"/>
      <c r="H304"/>
    </row>
    <row r="305" spans="1:8" s="2" customFormat="1">
      <c r="A305"/>
      <c r="B305"/>
      <c r="C305"/>
      <c r="D305"/>
      <c r="E305"/>
      <c r="F305"/>
      <c r="G305"/>
      <c r="H305"/>
    </row>
    <row r="306" spans="1:8">
      <c r="A306"/>
      <c r="B306"/>
      <c r="C306"/>
      <c r="D306"/>
      <c r="E306"/>
      <c r="F306"/>
      <c r="G306"/>
      <c r="H306"/>
    </row>
    <row r="307" spans="1:8">
      <c r="A307"/>
      <c r="B307"/>
      <c r="C307"/>
      <c r="D307"/>
      <c r="E307"/>
      <c r="F307"/>
      <c r="G307"/>
      <c r="H307"/>
    </row>
    <row r="308" spans="1:8">
      <c r="A308"/>
      <c r="B308"/>
      <c r="C308"/>
      <c r="D308"/>
      <c r="E308"/>
      <c r="F308"/>
      <c r="G308"/>
      <c r="H308"/>
    </row>
    <row r="309" spans="1:8">
      <c r="A309"/>
      <c r="B309"/>
      <c r="C309"/>
      <c r="D309"/>
      <c r="E309"/>
      <c r="F309"/>
      <c r="G309"/>
      <c r="H309"/>
    </row>
    <row r="310" spans="1:8">
      <c r="A310"/>
      <c r="B310"/>
      <c r="C310"/>
      <c r="D310"/>
      <c r="E310"/>
      <c r="F310"/>
      <c r="G310"/>
      <c r="H310"/>
    </row>
    <row r="311" spans="1:8">
      <c r="A311"/>
      <c r="B311"/>
      <c r="C311"/>
      <c r="D311"/>
      <c r="E311"/>
      <c r="F311"/>
      <c r="G311"/>
      <c r="H311"/>
    </row>
    <row r="312" spans="1:8">
      <c r="A312"/>
      <c r="B312"/>
      <c r="C312"/>
      <c r="D312"/>
      <c r="E312"/>
      <c r="F312"/>
      <c r="G312"/>
      <c r="H312"/>
    </row>
    <row r="313" spans="1:8">
      <c r="A313"/>
      <c r="B313"/>
      <c r="C313"/>
      <c r="D313"/>
      <c r="E313"/>
      <c r="F313"/>
      <c r="G313"/>
      <c r="H313"/>
    </row>
    <row r="314" spans="1:8">
      <c r="A314"/>
      <c r="B314"/>
      <c r="C314"/>
      <c r="D314"/>
      <c r="E314"/>
      <c r="F314"/>
      <c r="G314"/>
      <c r="H314"/>
    </row>
    <row r="315" spans="1:8">
      <c r="A315"/>
      <c r="B315"/>
      <c r="C315"/>
      <c r="D315"/>
      <c r="E315"/>
      <c r="F315"/>
      <c r="G315"/>
      <c r="H315"/>
    </row>
    <row r="316" spans="1:8">
      <c r="A316"/>
      <c r="B316"/>
      <c r="C316"/>
      <c r="D316"/>
      <c r="E316"/>
      <c r="F316"/>
      <c r="G316"/>
      <c r="H316"/>
    </row>
    <row r="317" spans="1:8">
      <c r="A317"/>
      <c r="B317"/>
      <c r="C317"/>
      <c r="D317"/>
      <c r="E317"/>
      <c r="F317"/>
      <c r="G317"/>
      <c r="H317"/>
    </row>
    <row r="318" spans="1:8">
      <c r="A318"/>
      <c r="B318"/>
      <c r="C318"/>
      <c r="D318"/>
      <c r="E318"/>
      <c r="F318"/>
      <c r="G318"/>
      <c r="H318"/>
    </row>
    <row r="319" spans="1:8">
      <c r="A319"/>
      <c r="B319"/>
      <c r="C319"/>
      <c r="D319"/>
      <c r="E319"/>
      <c r="F319"/>
      <c r="G319"/>
      <c r="H319"/>
    </row>
    <row r="320" spans="1:8">
      <c r="A320"/>
      <c r="B320"/>
      <c r="C320"/>
      <c r="D320"/>
      <c r="E320"/>
      <c r="F320"/>
      <c r="G320"/>
      <c r="H320"/>
    </row>
    <row r="321" spans="1:8">
      <c r="A321"/>
      <c r="B321"/>
      <c r="C321"/>
      <c r="D321"/>
      <c r="E321"/>
      <c r="F321"/>
      <c r="G321"/>
      <c r="H321"/>
    </row>
    <row r="322" spans="1:8">
      <c r="A322"/>
      <c r="B322"/>
      <c r="C322"/>
      <c r="D322"/>
      <c r="E322"/>
      <c r="F322"/>
      <c r="G322"/>
      <c r="H322"/>
    </row>
    <row r="323" spans="1:8">
      <c r="A323"/>
      <c r="B323"/>
      <c r="C323"/>
      <c r="D323"/>
      <c r="E323"/>
      <c r="F323"/>
      <c r="G323"/>
      <c r="H323"/>
    </row>
    <row r="324" spans="1:8">
      <c r="A324"/>
      <c r="B324"/>
      <c r="C324"/>
      <c r="D324"/>
      <c r="E324"/>
      <c r="F324"/>
      <c r="G324"/>
      <c r="H324"/>
    </row>
    <row r="325" spans="1:8">
      <c r="A325"/>
      <c r="B325"/>
      <c r="C325"/>
      <c r="D325"/>
      <c r="E325"/>
      <c r="F325"/>
      <c r="G325"/>
      <c r="H325"/>
    </row>
    <row r="326" spans="1:8">
      <c r="A326"/>
      <c r="B326"/>
      <c r="C326"/>
      <c r="D326"/>
      <c r="E326"/>
      <c r="F326"/>
      <c r="G326"/>
      <c r="H326"/>
    </row>
    <row r="327" spans="1:8">
      <c r="A327"/>
      <c r="B327"/>
      <c r="C327"/>
      <c r="D327"/>
      <c r="E327"/>
      <c r="F327"/>
      <c r="G327"/>
      <c r="H327"/>
    </row>
    <row r="328" spans="1:8">
      <c r="A328"/>
      <c r="B328"/>
      <c r="C328"/>
      <c r="D328"/>
      <c r="E328"/>
      <c r="F328"/>
      <c r="G328"/>
      <c r="H328"/>
    </row>
    <row r="329" spans="1:8">
      <c r="A329"/>
      <c r="B329"/>
      <c r="C329"/>
      <c r="D329"/>
      <c r="E329"/>
      <c r="F329"/>
      <c r="G329"/>
      <c r="H329"/>
    </row>
    <row r="330" spans="1:8">
      <c r="A330"/>
      <c r="B330"/>
      <c r="C330"/>
      <c r="D330"/>
      <c r="E330"/>
      <c r="F330"/>
      <c r="G330"/>
      <c r="H330"/>
    </row>
    <row r="331" spans="1:8">
      <c r="A331"/>
      <c r="B331"/>
      <c r="C331"/>
      <c r="D331"/>
      <c r="E331"/>
      <c r="F331"/>
      <c r="G331"/>
      <c r="H331"/>
    </row>
    <row r="332" spans="1:8">
      <c r="A332"/>
      <c r="B332"/>
      <c r="C332"/>
      <c r="D332"/>
      <c r="E332"/>
      <c r="F332"/>
      <c r="G332"/>
      <c r="H332"/>
    </row>
    <row r="333" spans="1:8">
      <c r="A333"/>
      <c r="B333"/>
      <c r="C333"/>
      <c r="D333"/>
      <c r="E333"/>
      <c r="F333"/>
      <c r="G333"/>
      <c r="H333"/>
    </row>
    <row r="334" spans="1:8">
      <c r="A334"/>
      <c r="B334"/>
      <c r="C334"/>
      <c r="D334"/>
      <c r="E334"/>
      <c r="F334"/>
      <c r="G334"/>
      <c r="H334"/>
    </row>
    <row r="335" spans="1:8">
      <c r="A335"/>
      <c r="B335"/>
      <c r="C335"/>
      <c r="D335"/>
      <c r="E335"/>
      <c r="F335"/>
      <c r="G335"/>
      <c r="H335"/>
    </row>
    <row r="336" spans="1:8">
      <c r="A336"/>
      <c r="B336"/>
      <c r="C336"/>
      <c r="D336"/>
      <c r="E336"/>
      <c r="F336"/>
      <c r="G336"/>
      <c r="H336"/>
    </row>
    <row r="337" spans="1:8">
      <c r="A337"/>
      <c r="B337"/>
      <c r="C337"/>
      <c r="D337"/>
      <c r="E337"/>
      <c r="F337"/>
      <c r="G337"/>
      <c r="H337"/>
    </row>
    <row r="338" spans="1:8">
      <c r="A338"/>
      <c r="B338"/>
      <c r="C338"/>
      <c r="D338"/>
      <c r="E338"/>
      <c r="F338"/>
      <c r="G338"/>
      <c r="H338"/>
    </row>
    <row r="339" spans="1:8">
      <c r="A339"/>
      <c r="B339"/>
      <c r="C339"/>
      <c r="D339"/>
      <c r="E339"/>
      <c r="F339"/>
      <c r="G339"/>
      <c r="H339"/>
    </row>
    <row r="340" spans="1:8">
      <c r="A340"/>
      <c r="B340"/>
      <c r="C340"/>
      <c r="D340"/>
      <c r="E340"/>
      <c r="F340"/>
      <c r="G340"/>
      <c r="H340"/>
    </row>
    <row r="341" spans="1:8">
      <c r="A341"/>
      <c r="B341"/>
      <c r="C341"/>
      <c r="D341"/>
      <c r="E341"/>
      <c r="F341"/>
      <c r="G341"/>
      <c r="H341"/>
    </row>
    <row r="342" spans="1:8">
      <c r="A342"/>
      <c r="B342"/>
      <c r="C342"/>
      <c r="D342"/>
      <c r="E342"/>
      <c r="F342"/>
      <c r="G342"/>
      <c r="H342"/>
    </row>
    <row r="343" spans="1:8">
      <c r="A343"/>
      <c r="B343"/>
      <c r="C343"/>
      <c r="D343"/>
      <c r="E343"/>
      <c r="F343"/>
      <c r="G343"/>
      <c r="H343"/>
    </row>
    <row r="344" spans="1:8">
      <c r="A344"/>
      <c r="B344"/>
      <c r="C344"/>
      <c r="D344"/>
      <c r="E344"/>
      <c r="F344"/>
      <c r="G344"/>
      <c r="H344"/>
    </row>
    <row r="345" spans="1:8">
      <c r="A345"/>
      <c r="B345"/>
      <c r="C345"/>
      <c r="D345"/>
      <c r="E345"/>
      <c r="F345"/>
      <c r="G345"/>
      <c r="H345"/>
    </row>
    <row r="346" spans="1:8">
      <c r="A346"/>
      <c r="B346"/>
      <c r="C346"/>
      <c r="D346"/>
      <c r="E346"/>
      <c r="F346"/>
      <c r="G346"/>
      <c r="H346"/>
    </row>
    <row r="347" spans="1:8">
      <c r="A347"/>
      <c r="B347"/>
      <c r="C347"/>
      <c r="D347"/>
      <c r="E347"/>
      <c r="F347"/>
      <c r="G347"/>
      <c r="H347"/>
    </row>
    <row r="348" spans="1:8">
      <c r="A348"/>
      <c r="B348"/>
      <c r="C348"/>
      <c r="D348"/>
      <c r="E348"/>
      <c r="F348"/>
      <c r="G348"/>
      <c r="H348"/>
    </row>
    <row r="349" spans="1:8">
      <c r="A349"/>
      <c r="B349"/>
      <c r="C349"/>
      <c r="D349"/>
      <c r="E349"/>
      <c r="F349"/>
      <c r="G349"/>
      <c r="H349"/>
    </row>
    <row r="350" spans="1:8">
      <c r="A350"/>
      <c r="B350"/>
      <c r="C350"/>
      <c r="D350"/>
      <c r="E350"/>
      <c r="F350"/>
      <c r="G350"/>
      <c r="H350"/>
    </row>
    <row r="351" spans="1:8">
      <c r="A351"/>
      <c r="B351"/>
      <c r="C351"/>
      <c r="D351"/>
      <c r="E351"/>
      <c r="F351"/>
      <c r="G351"/>
      <c r="H351"/>
    </row>
    <row r="352" spans="1:8">
      <c r="A352"/>
      <c r="B352"/>
      <c r="C352"/>
      <c r="D352"/>
      <c r="E352"/>
      <c r="F352"/>
      <c r="G352"/>
      <c r="H352"/>
    </row>
    <row r="353" spans="1:8">
      <c r="A353"/>
      <c r="B353"/>
      <c r="C353"/>
      <c r="D353"/>
      <c r="E353"/>
      <c r="F353"/>
      <c r="G353"/>
      <c r="H353"/>
    </row>
    <row r="354" spans="1:8">
      <c r="A354"/>
      <c r="B354"/>
      <c r="C354"/>
      <c r="D354"/>
      <c r="E354"/>
      <c r="F354"/>
      <c r="G354"/>
      <c r="H354"/>
    </row>
    <row r="355" spans="1:8">
      <c r="A355"/>
      <c r="B355"/>
      <c r="C355"/>
      <c r="D355"/>
      <c r="E355"/>
      <c r="F355"/>
      <c r="G355"/>
      <c r="H355"/>
    </row>
    <row r="356" spans="1:8">
      <c r="A356"/>
      <c r="B356"/>
      <c r="C356"/>
      <c r="D356"/>
      <c r="E356"/>
      <c r="F356"/>
      <c r="G356"/>
      <c r="H356"/>
    </row>
    <row r="357" spans="1:8">
      <c r="A357"/>
      <c r="B357"/>
      <c r="C357"/>
      <c r="D357"/>
      <c r="E357"/>
      <c r="F357"/>
      <c r="G357"/>
      <c r="H357"/>
    </row>
    <row r="358" spans="1:8">
      <c r="A358"/>
      <c r="B358"/>
      <c r="C358"/>
      <c r="D358"/>
      <c r="E358"/>
      <c r="F358"/>
      <c r="G358"/>
      <c r="H358"/>
    </row>
    <row r="359" spans="1:8">
      <c r="A359"/>
      <c r="B359"/>
      <c r="C359"/>
      <c r="D359"/>
      <c r="E359"/>
      <c r="F359"/>
      <c r="G359"/>
      <c r="H359"/>
    </row>
    <row r="360" spans="1:8">
      <c r="A360"/>
      <c r="B360"/>
      <c r="C360"/>
      <c r="D360"/>
      <c r="E360"/>
      <c r="F360"/>
      <c r="G360"/>
      <c r="H360"/>
    </row>
    <row r="361" spans="1:8">
      <c r="A361"/>
      <c r="B361"/>
      <c r="C361"/>
      <c r="D361"/>
      <c r="E361"/>
      <c r="F361"/>
      <c r="G361"/>
      <c r="H361"/>
    </row>
    <row r="362" spans="1:8">
      <c r="A362"/>
      <c r="B362"/>
      <c r="C362"/>
      <c r="D362"/>
      <c r="E362"/>
      <c r="F362"/>
      <c r="G362"/>
      <c r="H362"/>
    </row>
    <row r="363" spans="1:8">
      <c r="A363"/>
      <c r="B363"/>
      <c r="C363"/>
      <c r="D363"/>
      <c r="E363"/>
      <c r="F363"/>
      <c r="G363"/>
      <c r="H363"/>
    </row>
    <row r="364" spans="1:8">
      <c r="A364"/>
      <c r="B364"/>
      <c r="C364"/>
      <c r="D364"/>
      <c r="E364"/>
      <c r="F364"/>
      <c r="G364"/>
      <c r="H364"/>
    </row>
    <row r="365" spans="1:8">
      <c r="A365"/>
      <c r="B365"/>
      <c r="C365"/>
      <c r="D365"/>
      <c r="E365"/>
      <c r="F365"/>
      <c r="G365"/>
      <c r="H365"/>
    </row>
    <row r="366" spans="1:8">
      <c r="A366"/>
      <c r="B366"/>
      <c r="C366"/>
      <c r="D366"/>
      <c r="E366"/>
      <c r="F366"/>
      <c r="G366"/>
      <c r="H366"/>
    </row>
    <row r="367" spans="1:8">
      <c r="A367"/>
      <c r="B367"/>
      <c r="C367"/>
      <c r="D367"/>
      <c r="E367"/>
      <c r="F367"/>
      <c r="G367"/>
      <c r="H367"/>
    </row>
    <row r="368" spans="1:8">
      <c r="A368"/>
      <c r="B368"/>
      <c r="C368"/>
      <c r="D368"/>
      <c r="E368"/>
      <c r="F368"/>
      <c r="G368"/>
      <c r="H368"/>
    </row>
    <row r="369" spans="1:8">
      <c r="A369"/>
      <c r="B369"/>
      <c r="C369"/>
      <c r="D369"/>
      <c r="E369"/>
      <c r="F369"/>
      <c r="G369"/>
      <c r="H369"/>
    </row>
    <row r="370" spans="1:8">
      <c r="A370"/>
      <c r="B370"/>
      <c r="C370"/>
      <c r="D370"/>
      <c r="E370"/>
      <c r="F370"/>
      <c r="G370"/>
      <c r="H370"/>
    </row>
    <row r="371" spans="1:8">
      <c r="A371"/>
      <c r="B371"/>
      <c r="C371"/>
      <c r="D371"/>
      <c r="E371"/>
      <c r="F371"/>
      <c r="G371"/>
      <c r="H371"/>
    </row>
    <row r="372" spans="1:8">
      <c r="A372"/>
      <c r="B372"/>
      <c r="C372"/>
      <c r="D372"/>
      <c r="E372"/>
      <c r="F372"/>
      <c r="G372"/>
      <c r="H372"/>
    </row>
    <row r="373" spans="1:8">
      <c r="A373"/>
      <c r="B373"/>
      <c r="C373"/>
      <c r="D373"/>
      <c r="E373"/>
      <c r="F373"/>
      <c r="G373"/>
      <c r="H373"/>
    </row>
    <row r="374" spans="1:8">
      <c r="A374"/>
      <c r="B374"/>
      <c r="C374"/>
      <c r="D374"/>
      <c r="E374"/>
      <c r="F374"/>
      <c r="G374"/>
      <c r="H374"/>
    </row>
    <row r="375" spans="1:8">
      <c r="A375"/>
      <c r="B375"/>
      <c r="C375"/>
      <c r="D375"/>
      <c r="E375"/>
      <c r="F375"/>
      <c r="G375"/>
      <c r="H375"/>
    </row>
    <row r="376" spans="1:8">
      <c r="A376"/>
      <c r="B376"/>
      <c r="C376"/>
      <c r="D376"/>
      <c r="E376"/>
      <c r="F376"/>
      <c r="G376"/>
      <c r="H376"/>
    </row>
    <row r="377" spans="1:8">
      <c r="A377"/>
      <c r="B377"/>
      <c r="C377"/>
      <c r="D377"/>
      <c r="E377"/>
      <c r="F377"/>
      <c r="G377"/>
      <c r="H377"/>
    </row>
    <row r="378" spans="1:8">
      <c r="A378"/>
      <c r="B378"/>
      <c r="C378"/>
      <c r="D378"/>
      <c r="E378"/>
      <c r="F378"/>
      <c r="G378"/>
      <c r="H378"/>
    </row>
    <row r="379" spans="1:8">
      <c r="A379"/>
      <c r="B379"/>
      <c r="C379"/>
      <c r="D379"/>
      <c r="E379"/>
      <c r="F379"/>
      <c r="G379"/>
      <c r="H379"/>
    </row>
    <row r="380" spans="1:8">
      <c r="A380"/>
      <c r="B380"/>
      <c r="C380"/>
      <c r="D380"/>
      <c r="E380"/>
      <c r="F380"/>
      <c r="G380"/>
      <c r="H380"/>
    </row>
    <row r="381" spans="1:8">
      <c r="A381"/>
      <c r="B381"/>
      <c r="C381"/>
      <c r="D381"/>
      <c r="E381"/>
      <c r="F381"/>
      <c r="G381"/>
      <c r="H381"/>
    </row>
    <row r="382" spans="1:8">
      <c r="A382"/>
      <c r="B382"/>
      <c r="C382"/>
      <c r="D382"/>
      <c r="E382"/>
      <c r="F382"/>
      <c r="G382"/>
      <c r="H382"/>
    </row>
    <row r="383" spans="1:8">
      <c r="A383"/>
      <c r="B383"/>
      <c r="C383"/>
      <c r="D383"/>
      <c r="E383"/>
      <c r="F383"/>
      <c r="G383"/>
      <c r="H383"/>
    </row>
    <row r="384" spans="1:8">
      <c r="A384"/>
      <c r="B384"/>
      <c r="C384"/>
      <c r="D384"/>
      <c r="E384"/>
      <c r="F384"/>
      <c r="G384"/>
      <c r="H384"/>
    </row>
    <row r="385" spans="1:8">
      <c r="A385"/>
      <c r="B385"/>
      <c r="C385"/>
      <c r="D385"/>
      <c r="E385"/>
      <c r="F385"/>
      <c r="G385"/>
      <c r="H385"/>
    </row>
    <row r="386" spans="1:8">
      <c r="A386"/>
      <c r="B386"/>
      <c r="C386"/>
      <c r="D386"/>
      <c r="E386"/>
      <c r="F386"/>
      <c r="G386"/>
      <c r="H386"/>
    </row>
    <row r="387" spans="1:8">
      <c r="A387"/>
      <c r="B387"/>
      <c r="C387"/>
      <c r="D387"/>
      <c r="E387"/>
      <c r="F387"/>
      <c r="G387"/>
      <c r="H387"/>
    </row>
    <row r="388" spans="1:8">
      <c r="A388"/>
      <c r="B388"/>
      <c r="C388"/>
      <c r="D388"/>
      <c r="E388"/>
      <c r="F388"/>
      <c r="G388"/>
      <c r="H388"/>
    </row>
    <row r="389" spans="1:8">
      <c r="A389"/>
      <c r="B389"/>
      <c r="C389"/>
      <c r="D389"/>
      <c r="E389"/>
      <c r="F389"/>
      <c r="G389"/>
      <c r="H389"/>
    </row>
    <row r="390" spans="1:8">
      <c r="A390"/>
      <c r="B390"/>
      <c r="C390"/>
      <c r="D390"/>
      <c r="E390"/>
      <c r="F390"/>
      <c r="G390"/>
      <c r="H390"/>
    </row>
    <row r="391" spans="1:8">
      <c r="A391"/>
      <c r="B391"/>
      <c r="C391"/>
      <c r="D391"/>
      <c r="E391"/>
      <c r="F391"/>
      <c r="G391"/>
      <c r="H391"/>
    </row>
    <row r="392" spans="1:8">
      <c r="A392"/>
      <c r="B392"/>
      <c r="C392"/>
      <c r="D392"/>
      <c r="E392"/>
      <c r="F392"/>
      <c r="G392"/>
      <c r="H392"/>
    </row>
    <row r="393" spans="1:8">
      <c r="A393"/>
      <c r="B393"/>
      <c r="C393"/>
      <c r="D393"/>
      <c r="E393"/>
      <c r="F393"/>
      <c r="G393"/>
      <c r="H393"/>
    </row>
    <row r="394" spans="1:8">
      <c r="A394"/>
      <c r="B394"/>
      <c r="C394"/>
      <c r="D394"/>
      <c r="E394"/>
      <c r="F394"/>
      <c r="G394"/>
      <c r="H394"/>
    </row>
    <row r="395" spans="1:8">
      <c r="A395"/>
      <c r="B395"/>
      <c r="C395"/>
      <c r="D395"/>
      <c r="E395"/>
      <c r="F395"/>
      <c r="G395"/>
      <c r="H395"/>
    </row>
    <row r="396" spans="1:8">
      <c r="A396"/>
      <c r="B396"/>
      <c r="C396"/>
      <c r="D396"/>
      <c r="E396"/>
      <c r="F396"/>
      <c r="G396"/>
      <c r="H396"/>
    </row>
    <row r="397" spans="1:8">
      <c r="A397"/>
      <c r="B397"/>
      <c r="C397"/>
      <c r="D397"/>
      <c r="E397"/>
      <c r="F397"/>
      <c r="G397"/>
      <c r="H397"/>
    </row>
    <row r="398" spans="1:8">
      <c r="A398"/>
      <c r="B398"/>
      <c r="C398"/>
      <c r="D398"/>
      <c r="E398"/>
      <c r="F398"/>
      <c r="G398"/>
      <c r="H398"/>
    </row>
    <row r="399" spans="1:8">
      <c r="A399"/>
      <c r="B399"/>
      <c r="C399"/>
      <c r="D399"/>
      <c r="E399"/>
      <c r="F399"/>
      <c r="G399"/>
      <c r="H399"/>
    </row>
    <row r="400" spans="1:8">
      <c r="A400"/>
      <c r="B400"/>
      <c r="C400"/>
      <c r="D400"/>
      <c r="E400"/>
      <c r="F400"/>
      <c r="G400"/>
      <c r="H400"/>
    </row>
    <row r="401" spans="1:8">
      <c r="A401"/>
      <c r="B401"/>
      <c r="C401"/>
      <c r="D401"/>
      <c r="E401"/>
      <c r="F401"/>
      <c r="G401"/>
      <c r="H401"/>
    </row>
    <row r="402" spans="1:8">
      <c r="A402"/>
      <c r="B402"/>
      <c r="C402"/>
      <c r="D402"/>
      <c r="E402"/>
      <c r="F402"/>
      <c r="G402"/>
      <c r="H402"/>
    </row>
    <row r="403" spans="1:8">
      <c r="A403"/>
      <c r="B403"/>
      <c r="C403"/>
      <c r="D403"/>
      <c r="E403"/>
      <c r="F403"/>
      <c r="G403"/>
      <c r="H403"/>
    </row>
    <row r="404" spans="1:8">
      <c r="A404"/>
      <c r="B404"/>
      <c r="C404"/>
      <c r="D404"/>
      <c r="E404"/>
      <c r="F404"/>
      <c r="G404"/>
      <c r="H404"/>
    </row>
    <row r="405" spans="1:8">
      <c r="A405"/>
      <c r="B405"/>
      <c r="C405"/>
      <c r="D405"/>
      <c r="E405"/>
      <c r="F405"/>
      <c r="G405"/>
      <c r="H405"/>
    </row>
    <row r="406" spans="1:8">
      <c r="A406"/>
      <c r="B406"/>
      <c r="C406"/>
      <c r="D406"/>
      <c r="E406"/>
      <c r="F406"/>
      <c r="G406"/>
      <c r="H406"/>
    </row>
    <row r="407" spans="1:8">
      <c r="A407"/>
      <c r="B407"/>
      <c r="C407"/>
      <c r="D407"/>
      <c r="E407"/>
      <c r="F407"/>
      <c r="G407"/>
      <c r="H407"/>
    </row>
    <row r="408" spans="1:8">
      <c r="A408"/>
      <c r="B408"/>
      <c r="C408"/>
      <c r="D408"/>
      <c r="E408"/>
      <c r="F408"/>
      <c r="G408"/>
      <c r="H408"/>
    </row>
    <row r="409" spans="1:8">
      <c r="A409"/>
      <c r="B409"/>
      <c r="C409"/>
      <c r="D409"/>
      <c r="E409"/>
      <c r="F409"/>
      <c r="G409"/>
      <c r="H409"/>
    </row>
    <row r="410" spans="1:8">
      <c r="A410"/>
      <c r="B410"/>
      <c r="C410"/>
      <c r="D410"/>
      <c r="E410"/>
      <c r="F410"/>
      <c r="G410"/>
      <c r="H410"/>
    </row>
    <row r="411" spans="1:8">
      <c r="A411"/>
      <c r="B411"/>
      <c r="C411"/>
      <c r="D411"/>
      <c r="E411"/>
      <c r="F411"/>
      <c r="G411"/>
      <c r="H411"/>
    </row>
    <row r="412" spans="1:8">
      <c r="A412"/>
      <c r="B412"/>
      <c r="C412"/>
      <c r="D412"/>
      <c r="E412"/>
      <c r="F412"/>
      <c r="G412"/>
      <c r="H412"/>
    </row>
    <row r="413" spans="1:8">
      <c r="A413"/>
      <c r="B413"/>
      <c r="C413"/>
      <c r="D413"/>
      <c r="E413"/>
      <c r="F413"/>
      <c r="G413"/>
      <c r="H413"/>
    </row>
    <row r="414" spans="1:8">
      <c r="A414"/>
      <c r="B414"/>
      <c r="C414"/>
      <c r="D414"/>
      <c r="E414"/>
      <c r="F414"/>
      <c r="G414"/>
      <c r="H414"/>
    </row>
    <row r="415" spans="1:8">
      <c r="A415"/>
      <c r="B415"/>
      <c r="C415"/>
      <c r="D415"/>
      <c r="E415"/>
      <c r="F415"/>
      <c r="G415"/>
      <c r="H415"/>
    </row>
    <row r="416" spans="1:8">
      <c r="A416"/>
      <c r="B416"/>
      <c r="C416"/>
      <c r="D416"/>
      <c r="E416"/>
      <c r="F416"/>
      <c r="G416"/>
      <c r="H416"/>
    </row>
    <row r="417" spans="1:8">
      <c r="A417"/>
      <c r="B417"/>
      <c r="C417"/>
      <c r="D417"/>
      <c r="E417"/>
      <c r="F417"/>
      <c r="G417"/>
      <c r="H417"/>
    </row>
    <row r="418" spans="1:8">
      <c r="A418"/>
      <c r="B418"/>
      <c r="C418"/>
      <c r="D418"/>
      <c r="E418"/>
      <c r="F418"/>
      <c r="G418"/>
      <c r="H418"/>
    </row>
    <row r="419" spans="1:8">
      <c r="A419"/>
      <c r="B419"/>
      <c r="C419"/>
      <c r="D419"/>
      <c r="E419"/>
      <c r="F419"/>
      <c r="G419"/>
      <c r="H419"/>
    </row>
    <row r="420" spans="1:8">
      <c r="A420"/>
      <c r="B420"/>
      <c r="C420"/>
      <c r="D420"/>
      <c r="E420"/>
      <c r="F420"/>
      <c r="G420"/>
      <c r="H420"/>
    </row>
    <row r="421" spans="1:8">
      <c r="A421"/>
      <c r="B421"/>
      <c r="C421"/>
      <c r="D421"/>
      <c r="E421"/>
      <c r="F421"/>
      <c r="G421"/>
      <c r="H421"/>
    </row>
    <row r="422" spans="1:8">
      <c r="A422"/>
      <c r="B422"/>
      <c r="C422"/>
      <c r="D422"/>
      <c r="E422"/>
      <c r="F422"/>
      <c r="G422"/>
      <c r="H422"/>
    </row>
    <row r="423" spans="1:8">
      <c r="A423"/>
      <c r="B423"/>
      <c r="C423"/>
      <c r="D423"/>
      <c r="E423"/>
      <c r="F423"/>
      <c r="G423"/>
      <c r="H423"/>
    </row>
    <row r="424" spans="1:8">
      <c r="A424"/>
      <c r="B424"/>
      <c r="C424"/>
      <c r="D424"/>
      <c r="E424"/>
      <c r="F424"/>
      <c r="G424"/>
      <c r="H424"/>
    </row>
    <row r="425" spans="1:8">
      <c r="A425"/>
      <c r="B425"/>
      <c r="C425"/>
      <c r="D425"/>
      <c r="E425"/>
      <c r="F425"/>
      <c r="G425"/>
      <c r="H425"/>
    </row>
    <row r="426" spans="1:8">
      <c r="A426"/>
      <c r="B426"/>
      <c r="C426"/>
      <c r="D426"/>
      <c r="E426"/>
      <c r="F426"/>
      <c r="G426"/>
      <c r="H426"/>
    </row>
  </sheetData>
  <sortState ref="A9:G19">
    <sortCondition ref="A9"/>
  </sortState>
  <pageMargins left="0.7" right="0.4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tabSelected="1" topLeftCell="A19" workbookViewId="0">
      <selection activeCell="G46" sqref="G46"/>
    </sheetView>
  </sheetViews>
  <sheetFormatPr defaultRowHeight="15"/>
  <cols>
    <col min="1" max="1" width="11.7109375" customWidth="1"/>
    <col min="2" max="2" width="10.85546875" customWidth="1"/>
    <col min="3" max="3" width="11" customWidth="1"/>
    <col min="4" max="4" width="13.5703125" bestFit="1" customWidth="1"/>
    <col min="5" max="5" width="12.42578125" customWidth="1"/>
    <col min="6" max="6" width="10.7109375" customWidth="1"/>
    <col min="7" max="7" width="12.5703125" customWidth="1"/>
    <col min="8" max="8" width="12" bestFit="1" customWidth="1"/>
    <col min="9" max="9" width="12.5703125" customWidth="1"/>
    <col min="10" max="10" width="13.42578125" customWidth="1"/>
    <col min="11" max="13" width="13.5703125" bestFit="1" customWidth="1"/>
  </cols>
  <sheetData>
    <row r="1" spans="1:15" ht="15.75">
      <c r="A1" s="342" t="s">
        <v>1988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244"/>
      <c r="O1" s="245"/>
    </row>
    <row r="2" spans="1:15" ht="15.75" thickBo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</row>
    <row r="3" spans="1:15" ht="15.75" thickBot="1">
      <c r="A3" s="343" t="s">
        <v>1949</v>
      </c>
      <c r="B3" s="345" t="s">
        <v>1950</v>
      </c>
      <c r="C3" s="341"/>
      <c r="D3" s="346" t="s">
        <v>1951</v>
      </c>
      <c r="E3" s="347"/>
      <c r="F3" s="345" t="s">
        <v>1952</v>
      </c>
      <c r="G3" s="341"/>
      <c r="H3" s="340" t="s">
        <v>1953</v>
      </c>
      <c r="I3" s="341"/>
      <c r="J3" s="340" t="s">
        <v>1954</v>
      </c>
      <c r="K3" s="341"/>
      <c r="L3" s="340" t="s">
        <v>1955</v>
      </c>
      <c r="M3" s="341"/>
      <c r="N3" s="340" t="s">
        <v>1956</v>
      </c>
      <c r="O3" s="341"/>
    </row>
    <row r="4" spans="1:15" ht="15.75" thickBot="1">
      <c r="A4" s="344"/>
      <c r="B4" s="246">
        <v>2013</v>
      </c>
      <c r="C4" s="246">
        <v>2014</v>
      </c>
      <c r="D4" s="246">
        <v>2013</v>
      </c>
      <c r="E4" s="246">
        <v>2014</v>
      </c>
      <c r="F4" s="246">
        <v>2013</v>
      </c>
      <c r="G4" s="246">
        <v>2014</v>
      </c>
      <c r="H4" s="246">
        <v>2013</v>
      </c>
      <c r="I4" s="246">
        <v>2014</v>
      </c>
      <c r="J4" s="246">
        <v>2013</v>
      </c>
      <c r="K4" s="246">
        <v>2014</v>
      </c>
      <c r="L4" s="246">
        <v>2013</v>
      </c>
      <c r="M4" s="246">
        <v>2014</v>
      </c>
      <c r="N4" s="246">
        <v>2013</v>
      </c>
      <c r="O4" s="246">
        <v>2014</v>
      </c>
    </row>
    <row r="5" spans="1:15">
      <c r="A5" s="247" t="s">
        <v>1957</v>
      </c>
      <c r="B5" s="158">
        <v>2306</v>
      </c>
      <c r="C5" s="158">
        <v>2275</v>
      </c>
      <c r="D5" s="158">
        <v>328768769.88</v>
      </c>
      <c r="E5" s="158">
        <f>'[2]02'!$U$220</f>
        <v>341262627.30999994</v>
      </c>
      <c r="F5" s="161">
        <v>131854020.75300875</v>
      </c>
      <c r="G5" s="161">
        <f>+C34/C12*C5</f>
        <v>140729611.80399528</v>
      </c>
      <c r="H5" s="161">
        <v>67264589.197431237</v>
      </c>
      <c r="I5" s="161">
        <f>447340883.63/C12*C5</f>
        <v>115020401.24980222</v>
      </c>
      <c r="J5" s="161">
        <v>460622790.63300872</v>
      </c>
      <c r="K5" s="161">
        <f>+G5+E5</f>
        <v>481992239.11399519</v>
      </c>
      <c r="L5" s="161">
        <v>527887379.83043993</v>
      </c>
      <c r="M5" s="161">
        <f>+K5+I5</f>
        <v>597012640.36379743</v>
      </c>
      <c r="N5" s="161">
        <v>228919.071912593</v>
      </c>
      <c r="O5" s="161">
        <f>+M5/C5</f>
        <v>262423.13862144941</v>
      </c>
    </row>
    <row r="6" spans="1:15">
      <c r="A6" s="248" t="s">
        <v>1958</v>
      </c>
      <c r="B6" s="161">
        <v>306</v>
      </c>
      <c r="C6" s="161">
        <v>339</v>
      </c>
      <c r="D6" s="161">
        <v>55886064.010000005</v>
      </c>
      <c r="E6" s="161">
        <f>'[2]02'!$AB$220</f>
        <v>59592361.229999997</v>
      </c>
      <c r="F6" s="161">
        <v>17496674.04614947</v>
      </c>
      <c r="G6" s="161">
        <f>+C34/C12*C6</f>
        <v>20970258.638045892</v>
      </c>
      <c r="H6" s="161">
        <v>8925830.1362416111</v>
      </c>
      <c r="I6" s="161">
        <f>447340883.63/C12*C6</f>
        <v>17139303.746673826</v>
      </c>
      <c r="J6" s="161">
        <v>73382738.056149483</v>
      </c>
      <c r="K6" s="161">
        <f t="shared" ref="K6:K11" si="0">+G6+E6</f>
        <v>80562619.868045896</v>
      </c>
      <c r="L6" s="161">
        <v>82308568.192391098</v>
      </c>
      <c r="M6" s="161">
        <f t="shared" ref="M6:M11" si="1">+K6+I6</f>
        <v>97701923.614719719</v>
      </c>
      <c r="N6" s="161">
        <v>268982.24899474217</v>
      </c>
      <c r="O6" s="161">
        <f t="shared" ref="O6:O11" si="2">+M6/C6</f>
        <v>288206.26435020566</v>
      </c>
    </row>
    <row r="7" spans="1:15">
      <c r="A7" s="248" t="s">
        <v>1959</v>
      </c>
      <c r="B7" s="161">
        <v>1651</v>
      </c>
      <c r="C7" s="161">
        <v>1601</v>
      </c>
      <c r="D7" s="161">
        <v>312201318.13999993</v>
      </c>
      <c r="E7" s="161">
        <f>'[2]02'!$BY$220</f>
        <v>348187764.35000002</v>
      </c>
      <c r="F7" s="161">
        <v>94401989.706512347</v>
      </c>
      <c r="G7" s="161">
        <f>+C34/C12*C7</f>
        <v>99036531.20799844</v>
      </c>
      <c r="H7" s="161">
        <v>48158645.604925834</v>
      </c>
      <c r="I7" s="161">
        <f>447340883.63/C12*C7</f>
        <v>80944027.428981692</v>
      </c>
      <c r="J7" s="161">
        <v>406603307.84651226</v>
      </c>
      <c r="K7" s="161">
        <f t="shared" si="0"/>
        <v>447224295.55799848</v>
      </c>
      <c r="L7" s="161">
        <v>454761953.45143807</v>
      </c>
      <c r="M7" s="161">
        <f t="shared" si="1"/>
        <v>528168322.9869802</v>
      </c>
      <c r="N7" s="161">
        <v>275446.36792939919</v>
      </c>
      <c r="O7" s="161">
        <f t="shared" si="2"/>
        <v>329899.01498249854</v>
      </c>
    </row>
    <row r="8" spans="1:15">
      <c r="A8" s="248" t="s">
        <v>1960</v>
      </c>
      <c r="B8" s="161">
        <v>1044</v>
      </c>
      <c r="C8" s="161">
        <v>1177</v>
      </c>
      <c r="D8" s="161">
        <v>410168568.48999995</v>
      </c>
      <c r="E8" s="161">
        <f>'[2]02'!$BD$220</f>
        <v>474577782.57000011</v>
      </c>
      <c r="F8" s="161">
        <v>59694534.980980545</v>
      </c>
      <c r="G8" s="161">
        <f>+C34/C12*C8</f>
        <v>72808243.117935151</v>
      </c>
      <c r="H8" s="161">
        <v>30452832.2295302</v>
      </c>
      <c r="I8" s="161">
        <f>447340883.63/C12*C8</f>
        <v>59507258.141106471</v>
      </c>
      <c r="J8" s="161">
        <v>469863103.47098053</v>
      </c>
      <c r="K8" s="161">
        <f t="shared" si="0"/>
        <v>547386025.68793523</v>
      </c>
      <c r="L8" s="161">
        <v>500315935.70051074</v>
      </c>
      <c r="M8" s="161">
        <f t="shared" si="1"/>
        <v>606893283.82904172</v>
      </c>
      <c r="N8" s="161">
        <v>479229.82346792216</v>
      </c>
      <c r="O8" s="161">
        <f t="shared" si="2"/>
        <v>515627.25898814079</v>
      </c>
    </row>
    <row r="9" spans="1:15">
      <c r="A9" s="248" t="s">
        <v>1961</v>
      </c>
      <c r="B9" s="161">
        <v>1068</v>
      </c>
      <c r="C9" s="161">
        <v>1052</v>
      </c>
      <c r="D9" s="161">
        <v>83831670.280000001</v>
      </c>
      <c r="E9" s="161">
        <f>'[2]02'!$AI$220</f>
        <v>85695952.059999987</v>
      </c>
      <c r="F9" s="161">
        <v>61066823.141462862</v>
      </c>
      <c r="G9" s="161">
        <f>+C34/C12*C9</f>
        <v>65075846.864968374</v>
      </c>
      <c r="H9" s="161">
        <v>31152897.338255033</v>
      </c>
      <c r="I9" s="161">
        <f>447340883.63/C12*C9</f>
        <v>53187455.874633819</v>
      </c>
      <c r="J9" s="161">
        <v>144898493.42146286</v>
      </c>
      <c r="K9" s="161">
        <f t="shared" si="0"/>
        <v>150771798.92496836</v>
      </c>
      <c r="L9" s="161">
        <v>176051390.75971788</v>
      </c>
      <c r="M9" s="161">
        <f t="shared" si="1"/>
        <v>203959254.79960218</v>
      </c>
      <c r="N9" s="161">
        <v>164842.12617951113</v>
      </c>
      <c r="O9" s="161">
        <f t="shared" si="2"/>
        <v>193877.61863080054</v>
      </c>
    </row>
    <row r="10" spans="1:15">
      <c r="A10" s="248" t="s">
        <v>1962</v>
      </c>
      <c r="B10" s="161">
        <v>1793</v>
      </c>
      <c r="C10" s="161">
        <v>1784</v>
      </c>
      <c r="D10" s="161">
        <v>133432445.32000001</v>
      </c>
      <c r="E10" s="161">
        <f>'[2]02'!$BN$220</f>
        <v>152156365.47999999</v>
      </c>
      <c r="F10" s="161">
        <v>102521361.32269935</v>
      </c>
      <c r="G10" s="161">
        <f>+C34/C12*C10</f>
        <v>110356759.3223418</v>
      </c>
      <c r="H10" s="161">
        <v>52300697.497651003</v>
      </c>
      <c r="I10" s="161">
        <f>447340883.63/C12*C10</f>
        <v>90196217.947097659</v>
      </c>
      <c r="J10" s="161">
        <v>235953806.64269936</v>
      </c>
      <c r="K10" s="161">
        <f t="shared" si="0"/>
        <v>262513124.80234179</v>
      </c>
      <c r="L10" s="161">
        <v>288254504.14035034</v>
      </c>
      <c r="M10" s="161">
        <f t="shared" si="1"/>
        <v>352709342.74943948</v>
      </c>
      <c r="N10" s="161">
        <v>160766.59461257688</v>
      </c>
      <c r="O10" s="161">
        <f t="shared" si="2"/>
        <v>197707.03068914768</v>
      </c>
    </row>
    <row r="11" spans="1:15" ht="15.75" thickBot="1">
      <c r="A11" s="248" t="s">
        <v>1963</v>
      </c>
      <c r="B11" s="161">
        <v>623</v>
      </c>
      <c r="C11" s="161">
        <v>620</v>
      </c>
      <c r="D11" s="161">
        <v>98966715.159999996</v>
      </c>
      <c r="E11" s="161">
        <f>'[2]02'!$CB$220</f>
        <v>106311555.34999996</v>
      </c>
      <c r="F11" s="161">
        <v>35622313.499186665</v>
      </c>
      <c r="G11" s="161">
        <f>+C34/C12*C11</f>
        <v>38352685.414715201</v>
      </c>
      <c r="H11" s="161">
        <v>18172523.447315436</v>
      </c>
      <c r="I11" s="161">
        <f>447340883.63/C12*C11</f>
        <v>31346219.241704341</v>
      </c>
      <c r="J11" s="161">
        <v>134589028.65918666</v>
      </c>
      <c r="K11" s="161">
        <f t="shared" si="0"/>
        <v>144664240.76471516</v>
      </c>
      <c r="L11" s="161">
        <v>152761552.10650209</v>
      </c>
      <c r="M11" s="161">
        <f t="shared" si="1"/>
        <v>176010460.00641951</v>
      </c>
      <c r="N11" s="161">
        <v>245203.13339727462</v>
      </c>
      <c r="O11" s="161">
        <f t="shared" si="2"/>
        <v>283887.83872003149</v>
      </c>
    </row>
    <row r="12" spans="1:15" ht="15.75" thickBot="1">
      <c r="A12" s="249" t="s">
        <v>401</v>
      </c>
      <c r="B12" s="250">
        <f>SUM(B5:B11)</f>
        <v>8791</v>
      </c>
      <c r="C12" s="250">
        <f>SUM(C5:C11)</f>
        <v>8848</v>
      </c>
      <c r="D12" s="250">
        <f t="shared" ref="D12:M12" si="3">SUM(D5:D11)</f>
        <v>1423255551.28</v>
      </c>
      <c r="E12" s="250">
        <f t="shared" si="3"/>
        <v>1567784408.3499999</v>
      </c>
      <c r="F12" s="250">
        <f t="shared" si="3"/>
        <v>502657717.44999993</v>
      </c>
      <c r="G12" s="250">
        <f t="shared" si="3"/>
        <v>547329936.37000012</v>
      </c>
      <c r="H12" s="250">
        <f t="shared" si="3"/>
        <v>256428015.45135039</v>
      </c>
      <c r="I12" s="250">
        <f>SUM(I5:I11)</f>
        <v>447340883.63</v>
      </c>
      <c r="J12" s="250">
        <f t="shared" si="3"/>
        <v>1925913268.7299998</v>
      </c>
      <c r="K12" s="250">
        <f t="shared" si="3"/>
        <v>2115114344.72</v>
      </c>
      <c r="L12" s="250">
        <f t="shared" si="3"/>
        <v>2182341284.1813502</v>
      </c>
      <c r="M12" s="250">
        <f t="shared" si="3"/>
        <v>2562455228.3500009</v>
      </c>
      <c r="N12" s="251"/>
      <c r="O12" s="251"/>
    </row>
    <row r="13" spans="1:15">
      <c r="A13" s="245"/>
      <c r="B13" s="252"/>
      <c r="C13" s="252"/>
      <c r="D13" s="245"/>
      <c r="E13" s="245"/>
      <c r="F13" s="245"/>
      <c r="G13" s="252"/>
      <c r="H13" s="245"/>
      <c r="I13" s="245" t="s">
        <v>1964</v>
      </c>
      <c r="J13" s="245"/>
      <c r="K13" s="245"/>
      <c r="L13" s="245"/>
      <c r="M13" s="245"/>
      <c r="N13" s="245"/>
      <c r="O13" s="245"/>
    </row>
    <row r="14" spans="1:15" ht="15.75">
      <c r="A14" s="253" t="s">
        <v>1965</v>
      </c>
      <c r="B14" s="252"/>
      <c r="C14" s="252"/>
      <c r="D14" s="245"/>
      <c r="E14" s="252"/>
      <c r="F14" s="245"/>
      <c r="G14" s="254"/>
      <c r="H14" s="19"/>
      <c r="I14" s="254"/>
      <c r="J14" s="254"/>
      <c r="K14" s="19"/>
      <c r="L14" s="19"/>
      <c r="M14" s="19"/>
      <c r="N14" s="19"/>
      <c r="O14" s="19"/>
    </row>
    <row r="15" spans="1:15" ht="15.75" thickBot="1">
      <c r="A15" s="245"/>
      <c r="B15" s="245"/>
      <c r="C15" s="245"/>
      <c r="D15" s="245"/>
      <c r="E15" s="245"/>
      <c r="F15" s="245"/>
      <c r="G15" s="245"/>
      <c r="H15" s="245"/>
      <c r="I15" s="252"/>
      <c r="J15" s="252">
        <v>447340883.63</v>
      </c>
      <c r="K15" s="255"/>
      <c r="L15" s="255"/>
      <c r="M15" s="245"/>
      <c r="N15" s="245"/>
      <c r="O15" s="245"/>
    </row>
    <row r="16" spans="1:15" ht="26.25" thickBot="1">
      <c r="A16" s="256" t="s">
        <v>1966</v>
      </c>
      <c r="B16" s="257" t="s">
        <v>1967</v>
      </c>
      <c r="C16" s="257" t="s">
        <v>1989</v>
      </c>
      <c r="D16" s="147"/>
      <c r="E16" s="245"/>
      <c r="F16" s="252"/>
      <c r="G16" s="258" t="s">
        <v>1968</v>
      </c>
      <c r="H16" s="259"/>
      <c r="I16" s="258" t="s">
        <v>1968</v>
      </c>
      <c r="J16" s="147"/>
      <c r="K16" s="245"/>
      <c r="L16" s="245"/>
      <c r="M16" s="245"/>
      <c r="N16" s="245"/>
      <c r="O16" s="245"/>
    </row>
    <row r="17" spans="1:15" ht="30.75" customHeight="1">
      <c r="A17" s="260" t="s">
        <v>1969</v>
      </c>
      <c r="B17" s="261">
        <v>98906365.900000006</v>
      </c>
      <c r="C17" s="262">
        <f>+'[2]01'!$F$206</f>
        <v>103506594.61999999</v>
      </c>
      <c r="D17" s="147"/>
      <c r="E17" s="245"/>
      <c r="F17" s="19"/>
      <c r="G17" s="263" t="s">
        <v>1970</v>
      </c>
      <c r="H17" s="22"/>
      <c r="I17" s="263" t="s">
        <v>1990</v>
      </c>
      <c r="J17" s="147"/>
      <c r="K17" s="19"/>
      <c r="L17" s="19"/>
      <c r="M17" s="19"/>
      <c r="N17" s="19"/>
      <c r="O17" s="19"/>
    </row>
    <row r="18" spans="1:15" ht="27" customHeight="1">
      <c r="A18" s="260" t="s">
        <v>1971</v>
      </c>
      <c r="B18" s="262">
        <v>23308127.670000002</v>
      </c>
      <c r="C18" s="262">
        <f>+'[2]01'!$G$206</f>
        <v>29115938.710000008</v>
      </c>
      <c r="D18" s="147"/>
      <c r="E18" s="264" t="s">
        <v>1972</v>
      </c>
      <c r="F18" s="19"/>
      <c r="G18" s="265">
        <f>G20/G21</f>
        <v>248247.21694703109</v>
      </c>
      <c r="H18" s="245"/>
      <c r="I18" s="266">
        <f>I20/I21:I21</f>
        <v>289608.41188404168</v>
      </c>
      <c r="J18" s="147"/>
      <c r="K18" s="19"/>
      <c r="L18" s="19"/>
      <c r="M18" s="19"/>
      <c r="N18" s="19"/>
      <c r="O18" s="19"/>
    </row>
    <row r="19" spans="1:15">
      <c r="A19" s="260" t="s">
        <v>361</v>
      </c>
      <c r="B19" s="262">
        <v>7535772.2800000003</v>
      </c>
      <c r="C19" s="262">
        <f>'[2]01'!$H$206</f>
        <v>6356216.7700000005</v>
      </c>
      <c r="D19" s="147"/>
      <c r="E19" s="245"/>
      <c r="F19" s="19"/>
      <c r="G19" s="252"/>
      <c r="H19" s="245"/>
      <c r="I19" s="19"/>
      <c r="J19" s="147"/>
      <c r="K19" s="19"/>
      <c r="L19" s="19"/>
      <c r="M19" s="19"/>
      <c r="N19" s="19"/>
      <c r="O19" s="245"/>
    </row>
    <row r="20" spans="1:15">
      <c r="A20" s="260" t="s">
        <v>1973</v>
      </c>
      <c r="B20" s="262">
        <v>29587694.400000002</v>
      </c>
      <c r="C20" s="262">
        <f>'[2]01'!$I$206</f>
        <v>36815817.100000001</v>
      </c>
      <c r="D20" s="147"/>
      <c r="E20" s="267" t="s">
        <v>1955</v>
      </c>
      <c r="F20" s="22" t="s">
        <v>1974</v>
      </c>
      <c r="G20" s="268">
        <f>L12</f>
        <v>2182341284.1813502</v>
      </c>
      <c r="H20" s="269"/>
      <c r="I20" s="270">
        <f>+M12</f>
        <v>2562455228.3500009</v>
      </c>
      <c r="J20" s="147"/>
      <c r="K20" s="19"/>
      <c r="L20" s="19"/>
      <c r="M20" s="19"/>
      <c r="N20" s="19"/>
      <c r="O20" s="245"/>
    </row>
    <row r="21" spans="1:15">
      <c r="A21" s="260" t="s">
        <v>1975</v>
      </c>
      <c r="B21" s="262">
        <v>34170827.219999999</v>
      </c>
      <c r="C21" s="262">
        <f>'[2]01'!$J$206</f>
        <v>39974166.470000006</v>
      </c>
      <c r="D21" s="147"/>
      <c r="E21" s="271" t="s">
        <v>1976</v>
      </c>
      <c r="F21" s="19"/>
      <c r="G21" s="254">
        <f>B12</f>
        <v>8791</v>
      </c>
      <c r="H21" s="245"/>
      <c r="I21" s="252">
        <f>C12</f>
        <v>8848</v>
      </c>
      <c r="J21" s="147"/>
      <c r="K21" s="19"/>
      <c r="L21" s="19"/>
      <c r="M21" s="19"/>
      <c r="N21" s="19"/>
      <c r="O21" s="245"/>
    </row>
    <row r="22" spans="1:15">
      <c r="A22" s="260" t="s">
        <v>1977</v>
      </c>
      <c r="B22" s="262">
        <v>17660.079999999998</v>
      </c>
      <c r="C22" s="262">
        <f>'[2]01'!$K$206</f>
        <v>0</v>
      </c>
      <c r="D22" s="271"/>
      <c r="E22" s="19"/>
      <c r="F22" s="254"/>
      <c r="G22" s="245"/>
      <c r="H22" s="147"/>
      <c r="I22" s="19"/>
      <c r="J22" s="252"/>
      <c r="K22" s="19"/>
      <c r="L22" s="19"/>
      <c r="M22" s="19"/>
      <c r="N22" s="19"/>
      <c r="O22" s="245"/>
    </row>
    <row r="23" spans="1:15">
      <c r="A23" s="260" t="s">
        <v>1978</v>
      </c>
      <c r="B23" s="262">
        <v>40376870.560000002</v>
      </c>
      <c r="C23" s="262">
        <f>'[2]02'!$BZ$220</f>
        <v>18251134.329999998</v>
      </c>
      <c r="D23" s="245"/>
      <c r="E23" s="245"/>
      <c r="F23" s="245"/>
      <c r="G23" s="245"/>
      <c r="H23" s="245"/>
      <c r="I23" s="19"/>
      <c r="J23" s="19"/>
      <c r="K23" s="19"/>
      <c r="L23" s="19"/>
      <c r="M23" s="19"/>
      <c r="N23" s="19"/>
      <c r="O23" s="245"/>
    </row>
    <row r="24" spans="1:15" ht="25.5">
      <c r="A24" s="260" t="s">
        <v>1979</v>
      </c>
      <c r="B24" s="262">
        <v>39067910.719999999</v>
      </c>
      <c r="C24" s="262">
        <f>'[2]03'!$F$183</f>
        <v>44765597.730000004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</row>
    <row r="25" spans="1:15" ht="25.5">
      <c r="A25" s="260" t="s">
        <v>1980</v>
      </c>
      <c r="B25" s="262">
        <v>10203258.5</v>
      </c>
      <c r="C25" s="262">
        <f>'[2]04'!$F$196</f>
        <v>11801310.530000003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</row>
    <row r="26" spans="1:15" ht="25.5">
      <c r="A26" s="260" t="s">
        <v>1981</v>
      </c>
      <c r="B26" s="262">
        <v>15150368.669999996</v>
      </c>
      <c r="C26" s="262">
        <f>'[2]04'!$G$196</f>
        <v>21945585.68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  <row r="27" spans="1:15">
      <c r="A27" s="260" t="s">
        <v>1982</v>
      </c>
      <c r="B27" s="262">
        <v>24910141.460000001</v>
      </c>
      <c r="C27" s="262">
        <f>'[2]04'!$H$196</f>
        <v>31535275.740000006</v>
      </c>
      <c r="D27" s="269"/>
      <c r="E27" s="269"/>
      <c r="F27" s="269"/>
      <c r="G27" s="245"/>
      <c r="H27" s="245"/>
      <c r="I27" s="245"/>
      <c r="J27" s="245"/>
      <c r="K27" s="245"/>
      <c r="L27" s="245"/>
      <c r="M27" s="245"/>
      <c r="N27" s="245"/>
      <c r="O27" s="245"/>
    </row>
    <row r="28" spans="1:15">
      <c r="A28" s="260" t="s">
        <v>1983</v>
      </c>
      <c r="B28" s="262">
        <v>137024293.02000001</v>
      </c>
      <c r="C28" s="262">
        <f>'[2]05'!$I$168</f>
        <v>146987267.06000003</v>
      </c>
      <c r="D28" s="245"/>
      <c r="E28" s="269"/>
      <c r="F28" s="245"/>
      <c r="G28" s="245"/>
      <c r="H28" s="245"/>
      <c r="I28" s="245"/>
      <c r="J28" s="245"/>
      <c r="K28" s="245"/>
      <c r="L28" s="245"/>
      <c r="M28" s="245"/>
      <c r="N28" s="245"/>
      <c r="O28" s="245"/>
    </row>
    <row r="29" spans="1:15">
      <c r="A29" s="260" t="s">
        <v>1984</v>
      </c>
      <c r="B29" s="161">
        <v>24476906.109999999</v>
      </c>
      <c r="C29" s="161">
        <f>'[2]03'!$H$183</f>
        <v>30502242.25</v>
      </c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</row>
    <row r="30" spans="1:15">
      <c r="A30" s="260" t="s">
        <v>1985</v>
      </c>
      <c r="B30" s="161">
        <v>1031003.65</v>
      </c>
      <c r="C30" s="161">
        <f>'[2]02'!$CE$220</f>
        <v>2787499.49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</row>
    <row r="31" spans="1:15" ht="27.75" customHeight="1">
      <c r="A31" s="260" t="s">
        <v>1986</v>
      </c>
      <c r="B31" s="262">
        <v>16890517.210000001</v>
      </c>
      <c r="C31" s="262">
        <f>'[2]02'!$CF$220</f>
        <v>20122657.669999998</v>
      </c>
      <c r="D31" s="245"/>
      <c r="E31" s="245"/>
      <c r="F31" s="245"/>
      <c r="H31" s="245"/>
      <c r="I31" s="245"/>
      <c r="J31" s="245"/>
      <c r="K31" s="245"/>
      <c r="L31" s="245"/>
      <c r="M31" s="245"/>
      <c r="N31" s="245"/>
      <c r="O31" s="245"/>
    </row>
    <row r="32" spans="1:15" ht="27.75" customHeight="1">
      <c r="A32" s="260" t="s">
        <v>2014</v>
      </c>
      <c r="B32" s="262">
        <v>0</v>
      </c>
      <c r="C32" s="262">
        <f>'[2]02'!$CH$220+'[2]02'!$CL$220+'[2]02'!$CP$220</f>
        <v>1389624</v>
      </c>
      <c r="D32" s="245"/>
      <c r="E32" s="245"/>
      <c r="F32" s="245"/>
      <c r="G32" s="293"/>
      <c r="H32" s="245"/>
      <c r="I32" s="245"/>
      <c r="J32" s="245"/>
      <c r="K32" s="245"/>
      <c r="L32" s="245"/>
      <c r="M32" s="245"/>
      <c r="N32" s="245"/>
      <c r="O32" s="245"/>
    </row>
    <row r="33" spans="1:15" ht="39" thickBot="1">
      <c r="A33" s="260" t="s">
        <v>2015</v>
      </c>
      <c r="B33" s="262">
        <v>0</v>
      </c>
      <c r="C33" s="262">
        <f>'[2]02'!$CI$220</f>
        <v>1473008.22</v>
      </c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</row>
    <row r="34" spans="1:15" ht="15.75" thickBot="1">
      <c r="A34" s="294" t="s">
        <v>401</v>
      </c>
      <c r="B34" s="272">
        <f>SUM(B17:B33)</f>
        <v>502657717.44999999</v>
      </c>
      <c r="C34" s="272">
        <f>SUM(C17:C33)</f>
        <v>547329936.37000012</v>
      </c>
      <c r="D34" s="245"/>
      <c r="E34" s="255"/>
      <c r="F34" s="245"/>
      <c r="G34" s="245"/>
      <c r="H34" s="245"/>
      <c r="I34" s="245"/>
      <c r="J34" s="245"/>
      <c r="K34" s="245"/>
      <c r="L34" s="245"/>
      <c r="M34" s="245"/>
      <c r="N34" s="245"/>
      <c r="O34" s="245"/>
    </row>
    <row r="35" spans="1:15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</row>
    <row r="36" spans="1:15">
      <c r="A36" s="245"/>
      <c r="B36" s="245"/>
      <c r="C36" s="245"/>
      <c r="D36" s="245"/>
      <c r="E36" s="255"/>
      <c r="F36" s="245"/>
      <c r="G36" s="245"/>
      <c r="H36" s="245"/>
      <c r="I36" s="245"/>
      <c r="J36" s="245"/>
      <c r="K36" s="245"/>
      <c r="L36" s="245"/>
      <c r="M36" s="245"/>
      <c r="N36" s="245"/>
      <c r="O36" s="245"/>
    </row>
    <row r="37" spans="1:15">
      <c r="A37" s="273" t="s">
        <v>1987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>
      <c r="A38" s="147"/>
      <c r="C38" s="147"/>
      <c r="E38" s="243"/>
    </row>
  </sheetData>
  <mergeCells count="9">
    <mergeCell ref="N3:O3"/>
    <mergeCell ref="A1:M1"/>
    <mergeCell ref="A3:A4"/>
    <mergeCell ref="B3:C3"/>
    <mergeCell ref="D3:E3"/>
    <mergeCell ref="F3:G3"/>
    <mergeCell ref="H3:I3"/>
    <mergeCell ref="J3:K3"/>
    <mergeCell ref="L3:M3"/>
  </mergeCells>
  <pageMargins left="0.44" right="0.36" top="0.75" bottom="0.37" header="0.3" footer="0.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22</vt:i4>
      </vt:variant>
    </vt:vector>
  </HeadingPairs>
  <TitlesOfParts>
    <vt:vector size="30" baseType="lpstr">
      <vt:lpstr>tbs-new new</vt:lpstr>
      <vt:lpstr>Income St -New</vt:lpstr>
      <vt:lpstr>bs</vt:lpstr>
      <vt:lpstr>note 03-17</vt:lpstr>
      <vt:lpstr>Note 16</vt:lpstr>
      <vt:lpstr>equity</vt:lpstr>
      <vt:lpstr>Note18</vt:lpstr>
      <vt:lpstr>Cost of student</vt:lpstr>
      <vt:lpstr>bs!Print_Area</vt:lpstr>
      <vt:lpstr>'Cost of student'!Print_Area</vt:lpstr>
      <vt:lpstr>equity!Print_Area</vt:lpstr>
      <vt:lpstr>'Income St -New'!Print_Area</vt:lpstr>
      <vt:lpstr>'note 03-17'!Print_Area</vt:lpstr>
      <vt:lpstr>'Note 16'!Print_Area</vt:lpstr>
      <vt:lpstr>Note18!Print_Area</vt:lpstr>
      <vt:lpstr>'tbs-new new'!Print_Area</vt:lpstr>
      <vt:lpstr>'tbs-new new'!Print_Titles</vt:lpstr>
      <vt:lpstr>bs!PrintArea</vt:lpstr>
      <vt:lpstr>'Income St -New'!PrintArea</vt:lpstr>
      <vt:lpstr>'note 03-17'!PrintArea</vt:lpstr>
      <vt:lpstr>'Note 16'!PrintArea</vt:lpstr>
      <vt:lpstr>Note18!PrintArea</vt:lpstr>
      <vt:lpstr>'tbs-new new'!PrintArea</vt:lpstr>
      <vt:lpstr>bs!Report</vt:lpstr>
      <vt:lpstr>'Income St -New'!Report</vt:lpstr>
      <vt:lpstr>'note 03-17'!Report</vt:lpstr>
      <vt:lpstr>'Note 16'!Report</vt:lpstr>
      <vt:lpstr>Note18!Report</vt:lpstr>
      <vt:lpstr>'tbs-new new'!Report</vt:lpstr>
      <vt:lpstr>'Note 16'!Spec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2015-03-18T05:22:16Z</dcterms:modified>
</cp:coreProperties>
</file>